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7" documentId="10_ncr:8100000_{3A45D9EA-C115-4516-A3F8-1255EC8A0413}" xr6:coauthVersionLast="47" xr6:coauthVersionMax="47" xr10:uidLastSave="{480EDA24-EC38-4B06-9124-83A7A9814239}"/>
  <bookViews>
    <workbookView xWindow="-108" yWindow="-108" windowWidth="23256" windowHeight="12576" tabRatio="601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グラフ!$A$1:$N$228</definedName>
    <definedName name="_xlnm.Print_Area" localSheetId="1">歳入!$A$1:$AF$74</definedName>
    <definedName name="_xlnm.Print_Area" localSheetId="0">財政指標!$A$1:$AG$39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K29" i="3" l="1"/>
  <c r="U29" i="3"/>
  <c r="AE29" i="3"/>
  <c r="AE1" i="3"/>
  <c r="T1" i="3"/>
  <c r="K30" i="5"/>
  <c r="U30" i="5"/>
  <c r="AE30" i="5"/>
  <c r="AE1" i="5"/>
  <c r="U1" i="5"/>
  <c r="K30" i="2"/>
  <c r="U30" i="2"/>
  <c r="AE30" i="2"/>
  <c r="U1" i="2"/>
  <c r="AE38" i="1"/>
  <c r="U38" i="1"/>
  <c r="K38" i="1"/>
  <c r="U1" i="1"/>
  <c r="AU201" i="9"/>
  <c r="AU200" i="9"/>
  <c r="AU199" i="9"/>
  <c r="AU198" i="9"/>
  <c r="AU161" i="9"/>
  <c r="AU160" i="9"/>
  <c r="AU159" i="9"/>
  <c r="AU129" i="9"/>
  <c r="AU128" i="9"/>
  <c r="AU127" i="9"/>
  <c r="AU126" i="9"/>
  <c r="AU125" i="9"/>
  <c r="AU124" i="9"/>
  <c r="AU123" i="9"/>
  <c r="AU122" i="9"/>
  <c r="AU121" i="9"/>
  <c r="AU120" i="9"/>
  <c r="AU89" i="9"/>
  <c r="AU88" i="9"/>
  <c r="AU87" i="9"/>
  <c r="AU86" i="9"/>
  <c r="AU85" i="9"/>
  <c r="AU84" i="9"/>
  <c r="AU83" i="9"/>
  <c r="AU82" i="9"/>
  <c r="AU81" i="9"/>
  <c r="AU46" i="9"/>
  <c r="AU45" i="9"/>
  <c r="AU44" i="9"/>
  <c r="AU43" i="9"/>
  <c r="AU42" i="9"/>
  <c r="AU7" i="9"/>
  <c r="AU6" i="9"/>
  <c r="AU5" i="9"/>
  <c r="AU4" i="9"/>
  <c r="AU3" i="9"/>
  <c r="AU2" i="9"/>
  <c r="AF45" i="3"/>
  <c r="AF40" i="3"/>
  <c r="AF39" i="3"/>
  <c r="AF36" i="3"/>
  <c r="AF32" i="3"/>
  <c r="AF18" i="3"/>
  <c r="AF43" i="3" s="1"/>
  <c r="AF3" i="3"/>
  <c r="AF31" i="3" s="1"/>
  <c r="AF32" i="5"/>
  <c r="AF25" i="5"/>
  <c r="AF24" i="5"/>
  <c r="AF23" i="5"/>
  <c r="AF51" i="5" s="1"/>
  <c r="AF3" i="5"/>
  <c r="AF17" i="2"/>
  <c r="AF22" i="2" s="1"/>
  <c r="AF45" i="2" s="1"/>
  <c r="AF3" i="2"/>
  <c r="AF32" i="2" s="1"/>
  <c r="AF37" i="1"/>
  <c r="AF36" i="1"/>
  <c r="AF35" i="1"/>
  <c r="AF34" i="1"/>
  <c r="AF33" i="1"/>
  <c r="AF69" i="1" s="1"/>
  <c r="AF3" i="1"/>
  <c r="AU1" i="9" s="1"/>
  <c r="AG33" i="4"/>
  <c r="AG27" i="4"/>
  <c r="AG15" i="4"/>
  <c r="AT201" i="9"/>
  <c r="AT200" i="9"/>
  <c r="AT199" i="9"/>
  <c r="AT198" i="9"/>
  <c r="AT161" i="9"/>
  <c r="AT160" i="9"/>
  <c r="AT129" i="9"/>
  <c r="AT128" i="9"/>
  <c r="AT127" i="9"/>
  <c r="AT126" i="9"/>
  <c r="AT125" i="9"/>
  <c r="AT124" i="9"/>
  <c r="AT123" i="9"/>
  <c r="AT122" i="9"/>
  <c r="AT121" i="9"/>
  <c r="AT89" i="9"/>
  <c r="AT88" i="9"/>
  <c r="AT87" i="9"/>
  <c r="AT86" i="9"/>
  <c r="AT85" i="9"/>
  <c r="AT84" i="9"/>
  <c r="AT83" i="9"/>
  <c r="AT82" i="9"/>
  <c r="AT46" i="9"/>
  <c r="AT45" i="9"/>
  <c r="AT44" i="9"/>
  <c r="AT43" i="9"/>
  <c r="AT7" i="9"/>
  <c r="AT6" i="9"/>
  <c r="AT5" i="9"/>
  <c r="AT4" i="9"/>
  <c r="AT3" i="9"/>
  <c r="AT2" i="9"/>
  <c r="AE3" i="3"/>
  <c r="AE31" i="3" s="1"/>
  <c r="AE45" i="3"/>
  <c r="AE41" i="3"/>
  <c r="AE18" i="3"/>
  <c r="AE43" i="3" s="1"/>
  <c r="AE3" i="5"/>
  <c r="AT159" i="9" s="1"/>
  <c r="AE46" i="5"/>
  <c r="AE34" i="5"/>
  <c r="AE25" i="5"/>
  <c r="AE24" i="5"/>
  <c r="AE23" i="5"/>
  <c r="AE49" i="5" s="1"/>
  <c r="AE3" i="2"/>
  <c r="AE32" i="2" s="1"/>
  <c r="AE22" i="2"/>
  <c r="AE48" i="2" s="1"/>
  <c r="AE3" i="1"/>
  <c r="AE40" i="1" s="1"/>
  <c r="AE37" i="1"/>
  <c r="AE36" i="1"/>
  <c r="AE35" i="1"/>
  <c r="AE34" i="1"/>
  <c r="AE33" i="1"/>
  <c r="AE69" i="1" s="1"/>
  <c r="AF33" i="4"/>
  <c r="AF27" i="4"/>
  <c r="AF15" i="4"/>
  <c r="AT1" i="9" l="1"/>
  <c r="AT81" i="9"/>
  <c r="AF40" i="1"/>
  <c r="AE32" i="5"/>
  <c r="AT42" i="9"/>
  <c r="AT120" i="9"/>
  <c r="AF38" i="3"/>
  <c r="AF33" i="3"/>
  <c r="AF42" i="3"/>
  <c r="AF34" i="3"/>
  <c r="AF44" i="3"/>
  <c r="AF35" i="3"/>
  <c r="AF41" i="3"/>
  <c r="AF37" i="3"/>
  <c r="AF41" i="5"/>
  <c r="AF47" i="5"/>
  <c r="AF36" i="5"/>
  <c r="AF42" i="5"/>
  <c r="AF48" i="5"/>
  <c r="AF37" i="5"/>
  <c r="AF43" i="5"/>
  <c r="AF49" i="5"/>
  <c r="AF34" i="5"/>
  <c r="AF40" i="5"/>
  <c r="AF46" i="5"/>
  <c r="AF35" i="5"/>
  <c r="AF38" i="5"/>
  <c r="AF44" i="5"/>
  <c r="AF50" i="5"/>
  <c r="AF33" i="5"/>
  <c r="AF39" i="5"/>
  <c r="AF45" i="5"/>
  <c r="AF35" i="2"/>
  <c r="AF40" i="2"/>
  <c r="AF41" i="2"/>
  <c r="AF46" i="2"/>
  <c r="AF47" i="2"/>
  <c r="AF34" i="2"/>
  <c r="AF36" i="2"/>
  <c r="AF42" i="2"/>
  <c r="AF48" i="2"/>
  <c r="AF37" i="2"/>
  <c r="AF43" i="2"/>
  <c r="AF49" i="2"/>
  <c r="AF38" i="2"/>
  <c r="AF44" i="2"/>
  <c r="AF50" i="2"/>
  <c r="AF33" i="2"/>
  <c r="AF39" i="2"/>
  <c r="AF71" i="1"/>
  <c r="AF72" i="1"/>
  <c r="AF73" i="1"/>
  <c r="AF74" i="1"/>
  <c r="AF46" i="1"/>
  <c r="AF52" i="1"/>
  <c r="AF58" i="1"/>
  <c r="AF64" i="1"/>
  <c r="AF41" i="1"/>
  <c r="AF47" i="1"/>
  <c r="AF53" i="1"/>
  <c r="AF59" i="1"/>
  <c r="AF65" i="1"/>
  <c r="AF42" i="1"/>
  <c r="AF48" i="1"/>
  <c r="AF54" i="1"/>
  <c r="AF60" i="1"/>
  <c r="AF66" i="1"/>
  <c r="AF43" i="1"/>
  <c r="AF49" i="1"/>
  <c r="AF55" i="1"/>
  <c r="AF61" i="1"/>
  <c r="AF67" i="1"/>
  <c r="AF44" i="1"/>
  <c r="AF50" i="1"/>
  <c r="AF56" i="1"/>
  <c r="AF62" i="1"/>
  <c r="AF68" i="1"/>
  <c r="AF45" i="1"/>
  <c r="AF51" i="1"/>
  <c r="AF57" i="1"/>
  <c r="AF63" i="1"/>
  <c r="AE33" i="3"/>
  <c r="AE34" i="3"/>
  <c r="AE35" i="3"/>
  <c r="AE44" i="3"/>
  <c r="AE38" i="3"/>
  <c r="AE39" i="3"/>
  <c r="AE32" i="3"/>
  <c r="AE40" i="3"/>
  <c r="AE36" i="3"/>
  <c r="AE42" i="3"/>
  <c r="AE37" i="3"/>
  <c r="AE38" i="5"/>
  <c r="AE50" i="5"/>
  <c r="AE39" i="5"/>
  <c r="AE51" i="5"/>
  <c r="AE40" i="5"/>
  <c r="AE44" i="5"/>
  <c r="AE33" i="5"/>
  <c r="AE45" i="5"/>
  <c r="AE35" i="5"/>
  <c r="AE53" i="5" s="1"/>
  <c r="AE41" i="5"/>
  <c r="AE47" i="5"/>
  <c r="AE54" i="5" s="1"/>
  <c r="AE36" i="5"/>
  <c r="AE42" i="5"/>
  <c r="AE48" i="5"/>
  <c r="AE37" i="5"/>
  <c r="AE43" i="5"/>
  <c r="AE44" i="2"/>
  <c r="AE33" i="2"/>
  <c r="AE39" i="2"/>
  <c r="AE40" i="2"/>
  <c r="AE41" i="2"/>
  <c r="AE47" i="2"/>
  <c r="AE37" i="2"/>
  <c r="AE43" i="2"/>
  <c r="AE49" i="2"/>
  <c r="AE38" i="2"/>
  <c r="AE50" i="2"/>
  <c r="AE45" i="2"/>
  <c r="AE34" i="2"/>
  <c r="AE46" i="2"/>
  <c r="AE35" i="2"/>
  <c r="AE36" i="2"/>
  <c r="AE42" i="2"/>
  <c r="AE58" i="1"/>
  <c r="AE52" i="1"/>
  <c r="AE64" i="1"/>
  <c r="AE46" i="1"/>
  <c r="AE41" i="1"/>
  <c r="AE47" i="1"/>
  <c r="AE53" i="1"/>
  <c r="AE59" i="1"/>
  <c r="AE65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74" i="1"/>
  <c r="AE45" i="1"/>
  <c r="AE51" i="1"/>
  <c r="AE57" i="1"/>
  <c r="AE63" i="1"/>
  <c r="AS201" i="9"/>
  <c r="AS200" i="9"/>
  <c r="AS199" i="9"/>
  <c r="AS198" i="9"/>
  <c r="AS161" i="9"/>
  <c r="AS160" i="9"/>
  <c r="AS159" i="9"/>
  <c r="AS128" i="9"/>
  <c r="AS127" i="9"/>
  <c r="AS126" i="9"/>
  <c r="AS125" i="9"/>
  <c r="AS124" i="9"/>
  <c r="AS123" i="9"/>
  <c r="AS122" i="9"/>
  <c r="AS121" i="9"/>
  <c r="AS120" i="9"/>
  <c r="AS88" i="9"/>
  <c r="AS87" i="9"/>
  <c r="AS86" i="9"/>
  <c r="AS85" i="9"/>
  <c r="AS84" i="9"/>
  <c r="AS83" i="9"/>
  <c r="AS82" i="9"/>
  <c r="AS81" i="9"/>
  <c r="AS45" i="9"/>
  <c r="AS44" i="9"/>
  <c r="AS43" i="9"/>
  <c r="AS42" i="9"/>
  <c r="AS6" i="9"/>
  <c r="AS5" i="9"/>
  <c r="AS4" i="9"/>
  <c r="AS3" i="9"/>
  <c r="AS2" i="9"/>
  <c r="AS1" i="9"/>
  <c r="AD18" i="3"/>
  <c r="AD41" i="3" s="1"/>
  <c r="AD25" i="5"/>
  <c r="AD24" i="5"/>
  <c r="AD23" i="5"/>
  <c r="AD50" i="5" s="1"/>
  <c r="AD22" i="2"/>
  <c r="AD48" i="2" s="1"/>
  <c r="AD37" i="1"/>
  <c r="AD36" i="1"/>
  <c r="AD35" i="1"/>
  <c r="AD34" i="1"/>
  <c r="AD33" i="1"/>
  <c r="AD64" i="1" s="1"/>
  <c r="AE33" i="4"/>
  <c r="AE27" i="4"/>
  <c r="AE15" i="4"/>
  <c r="AF46" i="3" l="1"/>
  <c r="AF54" i="5"/>
  <c r="AF53" i="5"/>
  <c r="AF52" i="5"/>
  <c r="AF51" i="2"/>
  <c r="AF70" i="1"/>
  <c r="AE46" i="3"/>
  <c r="AE52" i="5"/>
  <c r="AE51" i="2"/>
  <c r="AE70" i="1"/>
  <c r="AD38" i="2"/>
  <c r="AD39" i="2"/>
  <c r="AD44" i="3"/>
  <c r="AD37" i="2"/>
  <c r="AD43" i="2"/>
  <c r="AD49" i="2"/>
  <c r="AD36" i="3"/>
  <c r="AD42" i="3"/>
  <c r="AS89" i="9"/>
  <c r="AD44" i="2"/>
  <c r="AD37" i="3"/>
  <c r="AD34" i="2"/>
  <c r="AD40" i="2"/>
  <c r="AD46" i="2"/>
  <c r="AD33" i="3"/>
  <c r="AD39" i="3"/>
  <c r="AD45" i="3"/>
  <c r="AS46" i="9"/>
  <c r="AD43" i="3"/>
  <c r="AD33" i="2"/>
  <c r="AD45" i="2"/>
  <c r="AD32" i="3"/>
  <c r="AD35" i="2"/>
  <c r="AD41" i="2"/>
  <c r="AD47" i="2"/>
  <c r="AD34" i="3"/>
  <c r="AD40" i="3"/>
  <c r="AS7" i="9"/>
  <c r="AS129" i="9"/>
  <c r="AD50" i="2"/>
  <c r="AD38" i="3"/>
  <c r="AD36" i="2"/>
  <c r="AD42" i="2"/>
  <c r="AD35" i="3"/>
  <c r="AD34" i="5"/>
  <c r="AD45" i="5"/>
  <c r="AD39" i="5"/>
  <c r="AD40" i="5"/>
  <c r="AD46" i="5"/>
  <c r="AD33" i="5"/>
  <c r="AD51" i="5"/>
  <c r="AD35" i="5"/>
  <c r="AD41" i="5"/>
  <c r="AD47" i="5"/>
  <c r="AD36" i="5"/>
  <c r="AD42" i="5"/>
  <c r="AD48" i="5"/>
  <c r="AD37" i="5"/>
  <c r="AD43" i="5"/>
  <c r="AD49" i="5"/>
  <c r="AD38" i="5"/>
  <c r="AD44" i="5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D69" i="1"/>
  <c r="AD46" i="1"/>
  <c r="AD52" i="1"/>
  <c r="AD58" i="1"/>
  <c r="AR201" i="9"/>
  <c r="AQ201" i="9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R201" i="9"/>
  <c r="P201" i="9"/>
  <c r="Q201" i="9"/>
  <c r="AR200" i="9"/>
  <c r="AR199" i="9"/>
  <c r="AR198" i="9"/>
  <c r="AR161" i="9"/>
  <c r="AR160" i="9"/>
  <c r="AR159" i="9"/>
  <c r="AR128" i="9"/>
  <c r="AR127" i="9"/>
  <c r="AR126" i="9"/>
  <c r="AR125" i="9"/>
  <c r="AR124" i="9"/>
  <c r="AR123" i="9"/>
  <c r="AR122" i="9"/>
  <c r="AR121" i="9"/>
  <c r="AR120" i="9"/>
  <c r="AR88" i="9"/>
  <c r="AR87" i="9"/>
  <c r="AR86" i="9"/>
  <c r="AR85" i="9"/>
  <c r="AR84" i="9"/>
  <c r="AR83" i="9"/>
  <c r="AR82" i="9"/>
  <c r="AR81" i="9"/>
  <c r="AR45" i="9"/>
  <c r="AR44" i="9"/>
  <c r="AR43" i="9"/>
  <c r="AR42" i="9"/>
  <c r="AR6" i="9"/>
  <c r="AR5" i="9"/>
  <c r="AR4" i="9"/>
  <c r="AR3" i="9"/>
  <c r="AR2" i="9"/>
  <c r="AR1" i="9"/>
  <c r="AD46" i="3" l="1"/>
  <c r="AD51" i="2"/>
  <c r="AD54" i="5"/>
  <c r="AD52" i="5"/>
  <c r="AD53" i="5"/>
  <c r="AD70" i="1"/>
  <c r="AC18" i="3"/>
  <c r="AC25" i="5"/>
  <c r="AC24" i="5"/>
  <c r="AC23" i="5"/>
  <c r="AC22" i="2"/>
  <c r="AR46" i="9" s="1"/>
  <c r="AC37" i="1"/>
  <c r="AC36" i="1"/>
  <c r="AC35" i="1"/>
  <c r="AC34" i="1"/>
  <c r="AC33" i="1"/>
  <c r="AD33" i="4"/>
  <c r="AD27" i="4"/>
  <c r="AD15" i="4"/>
  <c r="AQ200" i="9"/>
  <c r="AP200" i="9"/>
  <c r="AQ199" i="9"/>
  <c r="AP199" i="9"/>
  <c r="AQ198" i="9"/>
  <c r="AP198" i="9"/>
  <c r="AQ161" i="9"/>
  <c r="AP161" i="9"/>
  <c r="AQ160" i="9"/>
  <c r="AP160" i="9"/>
  <c r="AQ159" i="9"/>
  <c r="AP159" i="9"/>
  <c r="AQ128" i="9"/>
  <c r="AP128" i="9"/>
  <c r="AQ127" i="9"/>
  <c r="AP127" i="9"/>
  <c r="AQ126" i="9"/>
  <c r="AP126" i="9"/>
  <c r="AQ125" i="9"/>
  <c r="AP125" i="9"/>
  <c r="AQ124" i="9"/>
  <c r="AP124" i="9"/>
  <c r="AQ123" i="9"/>
  <c r="AP123" i="9"/>
  <c r="AQ122" i="9"/>
  <c r="AP122" i="9"/>
  <c r="AQ121" i="9"/>
  <c r="AP121" i="9"/>
  <c r="AQ120" i="9"/>
  <c r="AP120" i="9"/>
  <c r="AQ88" i="9"/>
  <c r="AP88" i="9"/>
  <c r="AQ87" i="9"/>
  <c r="AP87" i="9"/>
  <c r="AQ86" i="9"/>
  <c r="AP86" i="9"/>
  <c r="AQ85" i="9"/>
  <c r="AP85" i="9"/>
  <c r="AQ84" i="9"/>
  <c r="AP84" i="9"/>
  <c r="AQ83" i="9"/>
  <c r="AP83" i="9"/>
  <c r="AQ82" i="9"/>
  <c r="AP82" i="9"/>
  <c r="AQ81" i="9"/>
  <c r="AP81" i="9"/>
  <c r="AQ45" i="9"/>
  <c r="AP45" i="9"/>
  <c r="AQ44" i="9"/>
  <c r="AP44" i="9"/>
  <c r="AQ43" i="9"/>
  <c r="AP43" i="9"/>
  <c r="AQ42" i="9"/>
  <c r="AP42" i="9"/>
  <c r="AQ6" i="9"/>
  <c r="AP6" i="9"/>
  <c r="AQ5" i="9"/>
  <c r="AP5" i="9"/>
  <c r="AQ4" i="9"/>
  <c r="AP4" i="9"/>
  <c r="AQ3" i="9"/>
  <c r="AP3" i="9"/>
  <c r="AQ2" i="9"/>
  <c r="AP2" i="9"/>
  <c r="AQ1" i="9"/>
  <c r="AP1" i="9"/>
  <c r="AB8" i="5"/>
  <c r="AB23" i="5" s="1"/>
  <c r="AB51" i="5" s="1"/>
  <c r="AA8" i="5"/>
  <c r="AB18" i="3"/>
  <c r="AA18" i="3"/>
  <c r="AB25" i="5"/>
  <c r="AA25" i="5"/>
  <c r="AB24" i="5"/>
  <c r="AA24" i="5"/>
  <c r="AA23" i="5"/>
  <c r="AA51" i="5" s="1"/>
  <c r="AB17" i="2"/>
  <c r="AA17" i="2"/>
  <c r="AB37" i="1"/>
  <c r="AA37" i="1"/>
  <c r="AB36" i="1"/>
  <c r="AA36" i="1"/>
  <c r="AB35" i="1"/>
  <c r="AA35" i="1"/>
  <c r="AB34" i="1"/>
  <c r="AA34" i="1"/>
  <c r="AB33" i="1"/>
  <c r="AB69" i="1" s="1"/>
  <c r="AA33" i="1"/>
  <c r="AA69" i="1" s="1"/>
  <c r="AC33" i="4"/>
  <c r="AB33" i="4"/>
  <c r="AC27" i="4"/>
  <c r="AB27" i="4"/>
  <c r="AC15" i="4"/>
  <c r="AB15" i="4"/>
  <c r="M191" i="9"/>
  <c r="M153" i="9"/>
  <c r="M115" i="9"/>
  <c r="R200" i="9"/>
  <c r="R199" i="9"/>
  <c r="R198" i="9"/>
  <c r="R161" i="9"/>
  <c r="R160" i="9"/>
  <c r="R159" i="9"/>
  <c r="R128" i="9"/>
  <c r="R127" i="9"/>
  <c r="R126" i="9"/>
  <c r="R125" i="9"/>
  <c r="R124" i="9"/>
  <c r="R123" i="9"/>
  <c r="R122" i="9"/>
  <c r="R121" i="9"/>
  <c r="R120" i="9"/>
  <c r="R88" i="9"/>
  <c r="R87" i="9"/>
  <c r="R86" i="9"/>
  <c r="R85" i="9"/>
  <c r="R84" i="9"/>
  <c r="R83" i="9"/>
  <c r="R82" i="9"/>
  <c r="R81" i="9"/>
  <c r="R45" i="9"/>
  <c r="R44" i="9"/>
  <c r="R42" i="9"/>
  <c r="R6" i="9"/>
  <c r="R5" i="9"/>
  <c r="R4" i="9"/>
  <c r="R3" i="9"/>
  <c r="R2" i="9"/>
  <c r="R1" i="9"/>
  <c r="Q200" i="9"/>
  <c r="AO200" i="9"/>
  <c r="AO199" i="9"/>
  <c r="AO198" i="9"/>
  <c r="AO161" i="9"/>
  <c r="AO160" i="9"/>
  <c r="AO159" i="9"/>
  <c r="AO128" i="9"/>
  <c r="AO127" i="9"/>
  <c r="AO126" i="9"/>
  <c r="AO125" i="9"/>
  <c r="AO124" i="9"/>
  <c r="AO123" i="9"/>
  <c r="AO122" i="9"/>
  <c r="AO121" i="9"/>
  <c r="AO120" i="9"/>
  <c r="AO88" i="9"/>
  <c r="AO87" i="9"/>
  <c r="AO86" i="9"/>
  <c r="AO85" i="9"/>
  <c r="AO84" i="9"/>
  <c r="AO83" i="9"/>
  <c r="AO82" i="9"/>
  <c r="AO81" i="9"/>
  <c r="AO45" i="9"/>
  <c r="AO44" i="9"/>
  <c r="AO43" i="9"/>
  <c r="AO42" i="9"/>
  <c r="AO6" i="9"/>
  <c r="AO5" i="9"/>
  <c r="AO4" i="9"/>
  <c r="AO3" i="9"/>
  <c r="AO2" i="9"/>
  <c r="AO1" i="9"/>
  <c r="Z18" i="3"/>
  <c r="Z32" i="3" s="1"/>
  <c r="Z25" i="5"/>
  <c r="Z24" i="5"/>
  <c r="Z23" i="5"/>
  <c r="Z40" i="5" s="1"/>
  <c r="Z17" i="2"/>
  <c r="Z22" i="2" s="1"/>
  <c r="Z38" i="2" s="1"/>
  <c r="Z37" i="1"/>
  <c r="Z36" i="1"/>
  <c r="Z35" i="1"/>
  <c r="Z72" i="1" s="1"/>
  <c r="Z34" i="1"/>
  <c r="Z33" i="1"/>
  <c r="AA33" i="4"/>
  <c r="AA27" i="4"/>
  <c r="AA15" i="4"/>
  <c r="AN200" i="9"/>
  <c r="AN199" i="9"/>
  <c r="AN198" i="9"/>
  <c r="AN161" i="9"/>
  <c r="AN160" i="9"/>
  <c r="AN159" i="9"/>
  <c r="AN128" i="9"/>
  <c r="AN127" i="9"/>
  <c r="AN126" i="9"/>
  <c r="AN125" i="9"/>
  <c r="AN124" i="9"/>
  <c r="AN123" i="9"/>
  <c r="AN122" i="9"/>
  <c r="AN121" i="9"/>
  <c r="AN120" i="9"/>
  <c r="AN88" i="9"/>
  <c r="AN87" i="9"/>
  <c r="AN86" i="9"/>
  <c r="AN85" i="9"/>
  <c r="AN84" i="9"/>
  <c r="AN83" i="9"/>
  <c r="AN82" i="9"/>
  <c r="AN81" i="9"/>
  <c r="AN45" i="9"/>
  <c r="AN44" i="9"/>
  <c r="AN43" i="9"/>
  <c r="AN42" i="9"/>
  <c r="AN6" i="9"/>
  <c r="AN5" i="9"/>
  <c r="AN4" i="9"/>
  <c r="AN3" i="9"/>
  <c r="AN2" i="9"/>
  <c r="AN1" i="9"/>
  <c r="Y18" i="3"/>
  <c r="Y32" i="3" s="1"/>
  <c r="Y25" i="5"/>
  <c r="Y24" i="5"/>
  <c r="Y23" i="5"/>
  <c r="Y38" i="5" s="1"/>
  <c r="Y17" i="2"/>
  <c r="Y37" i="1"/>
  <c r="Y36" i="1"/>
  <c r="Y35" i="1"/>
  <c r="Y72" i="1" s="1"/>
  <c r="Y34" i="1"/>
  <c r="Y33" i="1"/>
  <c r="Y41" i="1" s="1"/>
  <c r="Z33" i="4"/>
  <c r="Z27" i="4"/>
  <c r="Z15" i="4"/>
  <c r="AM200" i="9"/>
  <c r="AM199" i="9"/>
  <c r="AM198" i="9"/>
  <c r="AM161" i="9"/>
  <c r="AM160" i="9"/>
  <c r="AM159" i="9"/>
  <c r="AM128" i="9"/>
  <c r="AM127" i="9"/>
  <c r="AM126" i="9"/>
  <c r="AM125" i="9"/>
  <c r="AM124" i="9"/>
  <c r="AM123" i="9"/>
  <c r="AM122" i="9"/>
  <c r="AM121" i="9"/>
  <c r="AM120" i="9"/>
  <c r="AM88" i="9"/>
  <c r="AM87" i="9"/>
  <c r="AM86" i="9"/>
  <c r="AM85" i="9"/>
  <c r="AM84" i="9"/>
  <c r="AM83" i="9"/>
  <c r="AM82" i="9"/>
  <c r="AM81" i="9"/>
  <c r="AM45" i="9"/>
  <c r="AM44" i="9"/>
  <c r="AM43" i="9"/>
  <c r="AM42" i="9"/>
  <c r="AM6" i="9"/>
  <c r="AM5" i="9"/>
  <c r="AM4" i="9"/>
  <c r="AM3" i="9"/>
  <c r="AM2" i="9"/>
  <c r="AM1" i="9"/>
  <c r="AL200" i="9"/>
  <c r="AL199" i="9"/>
  <c r="AL198" i="9"/>
  <c r="AL161" i="9"/>
  <c r="AL160" i="9"/>
  <c r="AL159" i="9"/>
  <c r="AL128" i="9"/>
  <c r="AL127" i="9"/>
  <c r="AL126" i="9"/>
  <c r="AL125" i="9"/>
  <c r="AL124" i="9"/>
  <c r="AL123" i="9"/>
  <c r="AL122" i="9"/>
  <c r="AL121" i="9"/>
  <c r="AL120" i="9"/>
  <c r="AL88" i="9"/>
  <c r="AL87" i="9"/>
  <c r="AL86" i="9"/>
  <c r="AL85" i="9"/>
  <c r="AL84" i="9"/>
  <c r="AL83" i="9"/>
  <c r="AL82" i="9"/>
  <c r="AL81" i="9"/>
  <c r="AL45" i="9"/>
  <c r="AL44" i="9"/>
  <c r="AL43" i="9"/>
  <c r="AL42" i="9"/>
  <c r="AL6" i="9"/>
  <c r="AL5" i="9"/>
  <c r="AL4" i="9"/>
  <c r="AL3" i="9"/>
  <c r="AL2" i="9"/>
  <c r="AL1" i="9"/>
  <c r="X33" i="1"/>
  <c r="X54" i="1" s="1"/>
  <c r="X18" i="3"/>
  <c r="X37" i="3" s="1"/>
  <c r="W18" i="3"/>
  <c r="AL129" i="9" s="1"/>
  <c r="X25" i="5"/>
  <c r="W25" i="5"/>
  <c r="X24" i="5"/>
  <c r="W24" i="5"/>
  <c r="X23" i="5"/>
  <c r="X42" i="5" s="1"/>
  <c r="W23" i="5"/>
  <c r="X17" i="2"/>
  <c r="X22" i="2" s="1"/>
  <c r="W17" i="2"/>
  <c r="W22" i="2" s="1"/>
  <c r="X37" i="1"/>
  <c r="W37" i="1"/>
  <c r="X36" i="1"/>
  <c r="W36" i="1"/>
  <c r="X35" i="1"/>
  <c r="W35" i="1"/>
  <c r="X34" i="1"/>
  <c r="W34" i="1"/>
  <c r="W33" i="1"/>
  <c r="W44" i="1" s="1"/>
  <c r="Y33" i="4"/>
  <c r="X33" i="4"/>
  <c r="Y27" i="4"/>
  <c r="X27" i="4"/>
  <c r="Y15" i="4"/>
  <c r="X15" i="4"/>
  <c r="AK45" i="9"/>
  <c r="AK44" i="9"/>
  <c r="AK43" i="9"/>
  <c r="AK42" i="9"/>
  <c r="AK200" i="9"/>
  <c r="AK199" i="9"/>
  <c r="AK198" i="9"/>
  <c r="AK161" i="9"/>
  <c r="AK160" i="9"/>
  <c r="AK159" i="9"/>
  <c r="AK128" i="9"/>
  <c r="AK127" i="9"/>
  <c r="AK126" i="9"/>
  <c r="AK125" i="9"/>
  <c r="AK124" i="9"/>
  <c r="AK123" i="9"/>
  <c r="AK122" i="9"/>
  <c r="AK121" i="9"/>
  <c r="AK120" i="9"/>
  <c r="AK88" i="9"/>
  <c r="AK87" i="9"/>
  <c r="AK86" i="9"/>
  <c r="AK85" i="9"/>
  <c r="AK84" i="9"/>
  <c r="AK83" i="9"/>
  <c r="AK82" i="9"/>
  <c r="AK81" i="9"/>
  <c r="AK6" i="9"/>
  <c r="AK5" i="9"/>
  <c r="AK4" i="9"/>
  <c r="AK3" i="9"/>
  <c r="AK2" i="9"/>
  <c r="AK1" i="9"/>
  <c r="V18" i="3"/>
  <c r="V32" i="3" s="1"/>
  <c r="V25" i="5"/>
  <c r="V24" i="5"/>
  <c r="V23" i="5"/>
  <c r="V39" i="5" s="1"/>
  <c r="V17" i="2"/>
  <c r="V37" i="1"/>
  <c r="V36" i="1"/>
  <c r="V35" i="1"/>
  <c r="V34" i="1"/>
  <c r="V33" i="1"/>
  <c r="W33" i="4"/>
  <c r="W27" i="4"/>
  <c r="W15" i="4"/>
  <c r="AJ200" i="9"/>
  <c r="AJ199" i="9"/>
  <c r="AJ198" i="9"/>
  <c r="AJ161" i="9"/>
  <c r="AJ160" i="9"/>
  <c r="AJ159" i="9"/>
  <c r="AJ128" i="9"/>
  <c r="AJ127" i="9"/>
  <c r="AJ126" i="9"/>
  <c r="AJ125" i="9"/>
  <c r="AJ124" i="9"/>
  <c r="AJ123" i="9"/>
  <c r="AJ122" i="9"/>
  <c r="AJ121" i="9"/>
  <c r="AJ120" i="9"/>
  <c r="AJ88" i="9"/>
  <c r="AJ87" i="9"/>
  <c r="AJ86" i="9"/>
  <c r="AJ85" i="9"/>
  <c r="AJ84" i="9"/>
  <c r="AJ83" i="9"/>
  <c r="AJ82" i="9"/>
  <c r="AJ81" i="9"/>
  <c r="AJ45" i="9"/>
  <c r="AJ44" i="9"/>
  <c r="AJ43" i="9"/>
  <c r="AJ42" i="9"/>
  <c r="AJ6" i="9"/>
  <c r="AJ5" i="9"/>
  <c r="AJ4" i="9"/>
  <c r="AJ3" i="9"/>
  <c r="AJ2" i="9"/>
  <c r="AJ1" i="9"/>
  <c r="U18" i="3"/>
  <c r="U37" i="3" s="1"/>
  <c r="U23" i="5"/>
  <c r="U38" i="5" s="1"/>
  <c r="U25" i="5"/>
  <c r="U24" i="5"/>
  <c r="U17" i="2"/>
  <c r="U37" i="1"/>
  <c r="U33" i="1"/>
  <c r="U36" i="1"/>
  <c r="U35" i="1"/>
  <c r="U72" i="1" s="1"/>
  <c r="U34" i="1"/>
  <c r="U45" i="1"/>
  <c r="V33" i="4"/>
  <c r="V27" i="4"/>
  <c r="V15" i="4"/>
  <c r="AI1" i="9"/>
  <c r="AI2" i="9"/>
  <c r="AI3" i="9"/>
  <c r="AI4" i="9"/>
  <c r="AI5" i="9"/>
  <c r="AI6" i="9"/>
  <c r="AI42" i="9"/>
  <c r="AI44" i="9"/>
  <c r="AI45" i="9"/>
  <c r="AI81" i="9"/>
  <c r="AI82" i="9"/>
  <c r="AI83" i="9"/>
  <c r="AI84" i="9"/>
  <c r="AI85" i="9"/>
  <c r="AI86" i="9"/>
  <c r="AI87" i="9"/>
  <c r="AI88" i="9"/>
  <c r="AI120" i="9"/>
  <c r="AI121" i="9"/>
  <c r="AI122" i="9"/>
  <c r="AI123" i="9"/>
  <c r="AI124" i="9"/>
  <c r="AI125" i="9"/>
  <c r="AI126" i="9"/>
  <c r="AI127" i="9"/>
  <c r="AI128" i="9"/>
  <c r="AI159" i="9"/>
  <c r="AI160" i="9"/>
  <c r="AI161" i="9"/>
  <c r="AI198" i="9"/>
  <c r="AI199" i="9"/>
  <c r="AI200" i="9"/>
  <c r="T18" i="3"/>
  <c r="T32" i="3" s="1"/>
  <c r="T23" i="5"/>
  <c r="T51" i="5" s="1"/>
  <c r="T25" i="5"/>
  <c r="T24" i="5"/>
  <c r="T4" i="2"/>
  <c r="T17" i="2"/>
  <c r="T37" i="1"/>
  <c r="T33" i="1"/>
  <c r="T57" i="1" s="1"/>
  <c r="T36" i="1"/>
  <c r="T35" i="1"/>
  <c r="T34" i="1"/>
  <c r="T67" i="1"/>
  <c r="U33" i="4"/>
  <c r="U27" i="4"/>
  <c r="U15" i="4"/>
  <c r="AH200" i="9"/>
  <c r="AH199" i="9"/>
  <c r="AH198" i="9"/>
  <c r="AH161" i="9"/>
  <c r="AH160" i="9"/>
  <c r="AH159" i="9"/>
  <c r="AH128" i="9"/>
  <c r="AH127" i="9"/>
  <c r="AH126" i="9"/>
  <c r="AH125" i="9"/>
  <c r="AH124" i="9"/>
  <c r="AH123" i="9"/>
  <c r="AH122" i="9"/>
  <c r="AH121" i="9"/>
  <c r="AH120" i="9"/>
  <c r="AH88" i="9"/>
  <c r="AH87" i="9"/>
  <c r="AH86" i="9"/>
  <c r="AH85" i="9"/>
  <c r="AH84" i="9"/>
  <c r="AH83" i="9"/>
  <c r="AH82" i="9"/>
  <c r="AH81" i="9"/>
  <c r="AH45" i="9"/>
  <c r="AH44" i="9"/>
  <c r="AH42" i="9"/>
  <c r="AH6" i="9"/>
  <c r="AH5" i="9"/>
  <c r="AH4" i="9"/>
  <c r="AH3" i="9"/>
  <c r="AH2" i="9"/>
  <c r="AH1" i="9"/>
  <c r="S18" i="3"/>
  <c r="S32" i="3" s="1"/>
  <c r="S23" i="5"/>
  <c r="S34" i="5" s="1"/>
  <c r="S25" i="5"/>
  <c r="S24" i="5"/>
  <c r="S4" i="2"/>
  <c r="S17" i="2"/>
  <c r="S37" i="1"/>
  <c r="S33" i="1"/>
  <c r="S54" i="1" s="1"/>
  <c r="S36" i="1"/>
  <c r="S35" i="1"/>
  <c r="S34" i="1"/>
  <c r="T33" i="4"/>
  <c r="T27" i="4"/>
  <c r="T15" i="4"/>
  <c r="AG1" i="9"/>
  <c r="AG2" i="9"/>
  <c r="AG3" i="9"/>
  <c r="AG4" i="9"/>
  <c r="AG5" i="9"/>
  <c r="AG6" i="9"/>
  <c r="AG42" i="9"/>
  <c r="AG44" i="9"/>
  <c r="AG45" i="9"/>
  <c r="AG81" i="9"/>
  <c r="AG82" i="9"/>
  <c r="AG83" i="9"/>
  <c r="AG84" i="9"/>
  <c r="AG85" i="9"/>
  <c r="AG86" i="9"/>
  <c r="AG87" i="9"/>
  <c r="AG88" i="9"/>
  <c r="AG120" i="9"/>
  <c r="AG121" i="9"/>
  <c r="AG122" i="9"/>
  <c r="AG123" i="9"/>
  <c r="AG124" i="9"/>
  <c r="AG125" i="9"/>
  <c r="AG126" i="9"/>
  <c r="AG127" i="9"/>
  <c r="AG128" i="9"/>
  <c r="AG159" i="9"/>
  <c r="AG160" i="9"/>
  <c r="AG161" i="9"/>
  <c r="AG198" i="9"/>
  <c r="AG199" i="9"/>
  <c r="AG200" i="9"/>
  <c r="R18" i="3"/>
  <c r="R35" i="3" s="1"/>
  <c r="R23" i="5"/>
  <c r="R34" i="5" s="1"/>
  <c r="R25" i="5"/>
  <c r="R24" i="5"/>
  <c r="R4" i="2"/>
  <c r="AG43" i="9" s="1"/>
  <c r="R17" i="2"/>
  <c r="R37" i="1"/>
  <c r="R33" i="1"/>
  <c r="R52" i="1" s="1"/>
  <c r="R36" i="1"/>
  <c r="R35" i="1"/>
  <c r="R34" i="1"/>
  <c r="S33" i="4"/>
  <c r="S27" i="4"/>
  <c r="S15" i="4"/>
  <c r="M77" i="9"/>
  <c r="M40" i="9"/>
  <c r="M1" i="9"/>
  <c r="AF1" i="9"/>
  <c r="AF2" i="9"/>
  <c r="AF3" i="9"/>
  <c r="AF4" i="9"/>
  <c r="AF5" i="9"/>
  <c r="AF6" i="9"/>
  <c r="AF42" i="9"/>
  <c r="AF44" i="9"/>
  <c r="AF45" i="9"/>
  <c r="AF81" i="9"/>
  <c r="AF82" i="9"/>
  <c r="AF83" i="9"/>
  <c r="AF84" i="9"/>
  <c r="AF85" i="9"/>
  <c r="AF86" i="9"/>
  <c r="AF87" i="9"/>
  <c r="AF88" i="9"/>
  <c r="AF120" i="9"/>
  <c r="AF121" i="9"/>
  <c r="AF122" i="9"/>
  <c r="AF123" i="9"/>
  <c r="AF124" i="9"/>
  <c r="AF125" i="9"/>
  <c r="AF126" i="9"/>
  <c r="AF127" i="9"/>
  <c r="AF128" i="9"/>
  <c r="AF159" i="9"/>
  <c r="AF160" i="9"/>
  <c r="AF161" i="9"/>
  <c r="AF198" i="9"/>
  <c r="AF199" i="9"/>
  <c r="AF200" i="9"/>
  <c r="AE1" i="9"/>
  <c r="AE2" i="9"/>
  <c r="AE3" i="9"/>
  <c r="AE4" i="9"/>
  <c r="AE5" i="9"/>
  <c r="AE6" i="9"/>
  <c r="AE42" i="9"/>
  <c r="AE44" i="9"/>
  <c r="AE45" i="9"/>
  <c r="AE81" i="9"/>
  <c r="AE82" i="9"/>
  <c r="AE83" i="9"/>
  <c r="AE84" i="9"/>
  <c r="AE85" i="9"/>
  <c r="AE86" i="9"/>
  <c r="AE87" i="9"/>
  <c r="AE88" i="9"/>
  <c r="AE120" i="9"/>
  <c r="AE121" i="9"/>
  <c r="AE122" i="9"/>
  <c r="AE123" i="9"/>
  <c r="AE124" i="9"/>
  <c r="AE125" i="9"/>
  <c r="AE126" i="9"/>
  <c r="AE127" i="9"/>
  <c r="AE128" i="9"/>
  <c r="AE159" i="9"/>
  <c r="AE160" i="9"/>
  <c r="AE161" i="9"/>
  <c r="AE198" i="9"/>
  <c r="AE199" i="9"/>
  <c r="AE200" i="9"/>
  <c r="AD1" i="9"/>
  <c r="AD2" i="9"/>
  <c r="AD3" i="9"/>
  <c r="AD4" i="9"/>
  <c r="AD5" i="9"/>
  <c r="AD6" i="9"/>
  <c r="AD42" i="9"/>
  <c r="AD44" i="9"/>
  <c r="AD45" i="9"/>
  <c r="AD81" i="9"/>
  <c r="AD82" i="9"/>
  <c r="AD83" i="9"/>
  <c r="AD84" i="9"/>
  <c r="AD85" i="9"/>
  <c r="AD86" i="9"/>
  <c r="AD87" i="9"/>
  <c r="AD88" i="9"/>
  <c r="AD120" i="9"/>
  <c r="AD121" i="9"/>
  <c r="AD122" i="9"/>
  <c r="AD123" i="9"/>
  <c r="AD124" i="9"/>
  <c r="AD125" i="9"/>
  <c r="AD126" i="9"/>
  <c r="AD127" i="9"/>
  <c r="AD128" i="9"/>
  <c r="AD159" i="9"/>
  <c r="AD160" i="9"/>
  <c r="AD161" i="9"/>
  <c r="AD198" i="9"/>
  <c r="AD199" i="9"/>
  <c r="AD200" i="9"/>
  <c r="AC200" i="9"/>
  <c r="AC199" i="9"/>
  <c r="AC198" i="9"/>
  <c r="AC161" i="9"/>
  <c r="AC160" i="9"/>
  <c r="AC159" i="9"/>
  <c r="AC128" i="9"/>
  <c r="AC127" i="9"/>
  <c r="AC126" i="9"/>
  <c r="AC125" i="9"/>
  <c r="AC124" i="9"/>
  <c r="AC123" i="9"/>
  <c r="AC122" i="9"/>
  <c r="AC121" i="9"/>
  <c r="AC120" i="9"/>
  <c r="AC88" i="9"/>
  <c r="AC87" i="9"/>
  <c r="AC86" i="9"/>
  <c r="AC85" i="9"/>
  <c r="AC84" i="9"/>
  <c r="AC83" i="9"/>
  <c r="AC82" i="9"/>
  <c r="AC81" i="9"/>
  <c r="AC45" i="9"/>
  <c r="AC44" i="9"/>
  <c r="AC42" i="9"/>
  <c r="AC6" i="9"/>
  <c r="AC5" i="9"/>
  <c r="AC4" i="9"/>
  <c r="AC3" i="9"/>
  <c r="AC2" i="9"/>
  <c r="AC1" i="9"/>
  <c r="S5" i="9"/>
  <c r="T5" i="9"/>
  <c r="U5" i="9"/>
  <c r="V5" i="9"/>
  <c r="W5" i="9"/>
  <c r="X5" i="9"/>
  <c r="Y5" i="9"/>
  <c r="Z5" i="9"/>
  <c r="AA5" i="9"/>
  <c r="AB5" i="9"/>
  <c r="S200" i="9"/>
  <c r="T200" i="9"/>
  <c r="U200" i="9"/>
  <c r="V200" i="9"/>
  <c r="W200" i="9"/>
  <c r="X200" i="9"/>
  <c r="Y200" i="9"/>
  <c r="Z200" i="9"/>
  <c r="AA200" i="9"/>
  <c r="AB200" i="9"/>
  <c r="S199" i="9"/>
  <c r="T199" i="9"/>
  <c r="U199" i="9"/>
  <c r="V199" i="9"/>
  <c r="W199" i="9"/>
  <c r="X199" i="9"/>
  <c r="Y199" i="9"/>
  <c r="Z199" i="9"/>
  <c r="AA199" i="9"/>
  <c r="AB199" i="9"/>
  <c r="S198" i="9"/>
  <c r="T198" i="9"/>
  <c r="U198" i="9"/>
  <c r="V198" i="9"/>
  <c r="W198" i="9"/>
  <c r="X198" i="9"/>
  <c r="Y198" i="9"/>
  <c r="Z198" i="9"/>
  <c r="AA198" i="9"/>
  <c r="AB198" i="9"/>
  <c r="S160" i="9"/>
  <c r="T160" i="9"/>
  <c r="U160" i="9"/>
  <c r="V160" i="9"/>
  <c r="W160" i="9"/>
  <c r="X160" i="9"/>
  <c r="Y160" i="9"/>
  <c r="Z160" i="9"/>
  <c r="AA160" i="9"/>
  <c r="AB160" i="9"/>
  <c r="S161" i="9"/>
  <c r="T161" i="9"/>
  <c r="U161" i="9"/>
  <c r="V161" i="9"/>
  <c r="W161" i="9"/>
  <c r="X161" i="9"/>
  <c r="Y161" i="9"/>
  <c r="Z161" i="9"/>
  <c r="AA161" i="9"/>
  <c r="AB161" i="9"/>
  <c r="S159" i="9"/>
  <c r="T159" i="9"/>
  <c r="U159" i="9"/>
  <c r="V159" i="9"/>
  <c r="W159" i="9"/>
  <c r="X159" i="9"/>
  <c r="Y159" i="9"/>
  <c r="Z159" i="9"/>
  <c r="AA159" i="9"/>
  <c r="AB159" i="9"/>
  <c r="S128" i="9"/>
  <c r="T128" i="9"/>
  <c r="U128" i="9"/>
  <c r="V128" i="9"/>
  <c r="W128" i="9"/>
  <c r="X128" i="9"/>
  <c r="Y128" i="9"/>
  <c r="Z128" i="9"/>
  <c r="AA128" i="9"/>
  <c r="AB128" i="9"/>
  <c r="S127" i="9"/>
  <c r="T127" i="9"/>
  <c r="U127" i="9"/>
  <c r="V127" i="9"/>
  <c r="W127" i="9"/>
  <c r="X127" i="9"/>
  <c r="Y127" i="9"/>
  <c r="Z127" i="9"/>
  <c r="AA127" i="9"/>
  <c r="AB127" i="9"/>
  <c r="S124" i="9"/>
  <c r="T124" i="9"/>
  <c r="U124" i="9"/>
  <c r="V124" i="9"/>
  <c r="W124" i="9"/>
  <c r="X124" i="9"/>
  <c r="Y124" i="9"/>
  <c r="Z124" i="9"/>
  <c r="AA124" i="9"/>
  <c r="AB124" i="9"/>
  <c r="S125" i="9"/>
  <c r="T125" i="9"/>
  <c r="U125" i="9"/>
  <c r="V125" i="9"/>
  <c r="W125" i="9"/>
  <c r="X125" i="9"/>
  <c r="Y125" i="9"/>
  <c r="Z125" i="9"/>
  <c r="AA125" i="9"/>
  <c r="AB125" i="9"/>
  <c r="S126" i="9"/>
  <c r="T126" i="9"/>
  <c r="U126" i="9"/>
  <c r="V126" i="9"/>
  <c r="W126" i="9"/>
  <c r="X126" i="9"/>
  <c r="Y126" i="9"/>
  <c r="Z126" i="9"/>
  <c r="AA126" i="9"/>
  <c r="AB126" i="9"/>
  <c r="S123" i="9"/>
  <c r="T123" i="9"/>
  <c r="U123" i="9"/>
  <c r="V123" i="9"/>
  <c r="W123" i="9"/>
  <c r="X123" i="9"/>
  <c r="Y123" i="9"/>
  <c r="Z123" i="9"/>
  <c r="AA123" i="9"/>
  <c r="AB123" i="9"/>
  <c r="S122" i="9"/>
  <c r="T122" i="9"/>
  <c r="U122" i="9"/>
  <c r="V122" i="9"/>
  <c r="W122" i="9"/>
  <c r="X122" i="9"/>
  <c r="Y122" i="9"/>
  <c r="Z122" i="9"/>
  <c r="AA122" i="9"/>
  <c r="AB122" i="9"/>
  <c r="S121" i="9"/>
  <c r="T121" i="9"/>
  <c r="U121" i="9"/>
  <c r="V121" i="9"/>
  <c r="W121" i="9"/>
  <c r="X121" i="9"/>
  <c r="Y121" i="9"/>
  <c r="Z121" i="9"/>
  <c r="AA121" i="9"/>
  <c r="AB121" i="9"/>
  <c r="S120" i="9"/>
  <c r="T120" i="9"/>
  <c r="U120" i="9"/>
  <c r="V120" i="9"/>
  <c r="W120" i="9"/>
  <c r="X120" i="9"/>
  <c r="Y120" i="9"/>
  <c r="Z120" i="9"/>
  <c r="AA120" i="9"/>
  <c r="AB120" i="9"/>
  <c r="S88" i="9"/>
  <c r="T88" i="9"/>
  <c r="U88" i="9"/>
  <c r="V88" i="9"/>
  <c r="W88" i="9"/>
  <c r="X88" i="9"/>
  <c r="Y88" i="9"/>
  <c r="Z88" i="9"/>
  <c r="AA88" i="9"/>
  <c r="AB88" i="9"/>
  <c r="S87" i="9"/>
  <c r="T87" i="9"/>
  <c r="U87" i="9"/>
  <c r="V87" i="9"/>
  <c r="W87" i="9"/>
  <c r="X87" i="9"/>
  <c r="Y87" i="9"/>
  <c r="Z87" i="9"/>
  <c r="AA87" i="9"/>
  <c r="AB87" i="9"/>
  <c r="S86" i="9"/>
  <c r="T86" i="9"/>
  <c r="U86" i="9"/>
  <c r="V86" i="9"/>
  <c r="W86" i="9"/>
  <c r="X86" i="9"/>
  <c r="Y86" i="9"/>
  <c r="Z86" i="9"/>
  <c r="AA86" i="9"/>
  <c r="AB86" i="9"/>
  <c r="S85" i="9"/>
  <c r="T85" i="9"/>
  <c r="U85" i="9"/>
  <c r="V85" i="9"/>
  <c r="W85" i="9"/>
  <c r="X85" i="9"/>
  <c r="Y85" i="9"/>
  <c r="Z85" i="9"/>
  <c r="AA85" i="9"/>
  <c r="AB85" i="9"/>
  <c r="S84" i="9"/>
  <c r="T84" i="9"/>
  <c r="U84" i="9"/>
  <c r="V84" i="9"/>
  <c r="W84" i="9"/>
  <c r="X84" i="9"/>
  <c r="Y84" i="9"/>
  <c r="Z84" i="9"/>
  <c r="AA84" i="9"/>
  <c r="AB84" i="9"/>
  <c r="S83" i="9"/>
  <c r="T83" i="9"/>
  <c r="U83" i="9"/>
  <c r="V83" i="9"/>
  <c r="W83" i="9"/>
  <c r="X83" i="9"/>
  <c r="Y83" i="9"/>
  <c r="Z83" i="9"/>
  <c r="AA83" i="9"/>
  <c r="AB83" i="9"/>
  <c r="S81" i="9"/>
  <c r="T81" i="9"/>
  <c r="U81" i="9"/>
  <c r="V81" i="9"/>
  <c r="W81" i="9"/>
  <c r="X81" i="9"/>
  <c r="Y81" i="9"/>
  <c r="Z81" i="9"/>
  <c r="AA81" i="9"/>
  <c r="AB81" i="9"/>
  <c r="S82" i="9"/>
  <c r="T82" i="9"/>
  <c r="U82" i="9"/>
  <c r="V82" i="9"/>
  <c r="W82" i="9"/>
  <c r="X82" i="9"/>
  <c r="Y82" i="9"/>
  <c r="Z82" i="9"/>
  <c r="AA82" i="9"/>
  <c r="AB82" i="9"/>
  <c r="S45" i="9"/>
  <c r="T45" i="9"/>
  <c r="U45" i="9"/>
  <c r="V45" i="9"/>
  <c r="W45" i="9"/>
  <c r="X45" i="9"/>
  <c r="Y45" i="9"/>
  <c r="Z45" i="9"/>
  <c r="AA45" i="9"/>
  <c r="AB45" i="9"/>
  <c r="S44" i="9"/>
  <c r="T44" i="9"/>
  <c r="U44" i="9"/>
  <c r="V44" i="9"/>
  <c r="W44" i="9"/>
  <c r="X44" i="9"/>
  <c r="Y44" i="9"/>
  <c r="Z44" i="9"/>
  <c r="AA44" i="9"/>
  <c r="AB44" i="9"/>
  <c r="S42" i="9"/>
  <c r="T42" i="9"/>
  <c r="U42" i="9"/>
  <c r="V42" i="9"/>
  <c r="W42" i="9"/>
  <c r="X42" i="9"/>
  <c r="Y42" i="9"/>
  <c r="Z42" i="9"/>
  <c r="AA42" i="9"/>
  <c r="AB42" i="9"/>
  <c r="S6" i="9"/>
  <c r="T6" i="9"/>
  <c r="U6" i="9"/>
  <c r="V6" i="9"/>
  <c r="W6" i="9"/>
  <c r="X6" i="9"/>
  <c r="Y6" i="9"/>
  <c r="Z6" i="9"/>
  <c r="AA6" i="9"/>
  <c r="AB6" i="9"/>
  <c r="S4" i="9"/>
  <c r="T4" i="9"/>
  <c r="U4" i="9"/>
  <c r="V4" i="9"/>
  <c r="W4" i="9"/>
  <c r="X4" i="9"/>
  <c r="Y4" i="9"/>
  <c r="Z4" i="9"/>
  <c r="AA4" i="9"/>
  <c r="AB4" i="9"/>
  <c r="S3" i="9"/>
  <c r="T3" i="9"/>
  <c r="U3" i="9"/>
  <c r="V3" i="9"/>
  <c r="W3" i="9"/>
  <c r="X3" i="9"/>
  <c r="Y3" i="9"/>
  <c r="Z3" i="9"/>
  <c r="AA3" i="9"/>
  <c r="AB3" i="9"/>
  <c r="S1" i="9"/>
  <c r="T1" i="9"/>
  <c r="U1" i="9"/>
  <c r="V1" i="9"/>
  <c r="W1" i="9"/>
  <c r="X1" i="9"/>
  <c r="Y1" i="9"/>
  <c r="Z1" i="9"/>
  <c r="AA1" i="9"/>
  <c r="AB1" i="9"/>
  <c r="S2" i="9"/>
  <c r="T2" i="9"/>
  <c r="U2" i="9"/>
  <c r="V2" i="9"/>
  <c r="W2" i="9"/>
  <c r="X2" i="9"/>
  <c r="Y2" i="9"/>
  <c r="Z2" i="9"/>
  <c r="AA2" i="9"/>
  <c r="AB2" i="9"/>
  <c r="Q3" i="9"/>
  <c r="P159" i="9"/>
  <c r="Q159" i="9"/>
  <c r="Q160" i="9"/>
  <c r="Q161" i="9"/>
  <c r="P120" i="9"/>
  <c r="Q120" i="9"/>
  <c r="Q121" i="9"/>
  <c r="Q122" i="9"/>
  <c r="Q123" i="9"/>
  <c r="Q124" i="9"/>
  <c r="Q125" i="9"/>
  <c r="Q126" i="9"/>
  <c r="Q127" i="9"/>
  <c r="Q128" i="9"/>
  <c r="P81" i="9"/>
  <c r="Q81" i="9"/>
  <c r="Q82" i="9"/>
  <c r="Q83" i="9"/>
  <c r="Q84" i="9"/>
  <c r="Q85" i="9"/>
  <c r="Q86" i="9"/>
  <c r="Q87" i="9"/>
  <c r="Q88" i="9"/>
  <c r="Q198" i="9"/>
  <c r="Q199" i="9"/>
  <c r="Q42" i="9"/>
  <c r="Q44" i="9"/>
  <c r="Q45" i="9"/>
  <c r="Q1" i="9"/>
  <c r="Q2" i="9"/>
  <c r="Q4" i="9"/>
  <c r="Q5" i="9"/>
  <c r="Q6" i="9"/>
  <c r="P7" i="9"/>
  <c r="Q23" i="5"/>
  <c r="Q40" i="5" s="1"/>
  <c r="Q24" i="5"/>
  <c r="Q25" i="5"/>
  <c r="D23" i="5"/>
  <c r="D38" i="5" s="1"/>
  <c r="E23" i="5"/>
  <c r="E38" i="5" s="1"/>
  <c r="F23" i="5"/>
  <c r="F42" i="5" s="1"/>
  <c r="G23" i="5"/>
  <c r="H23" i="5"/>
  <c r="W89" i="9" s="1"/>
  <c r="I23" i="5"/>
  <c r="I40" i="5" s="1"/>
  <c r="J23" i="5"/>
  <c r="K23" i="5"/>
  <c r="L23" i="5"/>
  <c r="L44" i="5" s="1"/>
  <c r="B23" i="5"/>
  <c r="M23" i="5"/>
  <c r="M39" i="5" s="1"/>
  <c r="O23" i="5"/>
  <c r="O41" i="5" s="1"/>
  <c r="N23" i="5"/>
  <c r="N33" i="5" s="1"/>
  <c r="P23" i="5"/>
  <c r="P25" i="5"/>
  <c r="P24" i="5"/>
  <c r="O24" i="5"/>
  <c r="O25" i="5"/>
  <c r="N25" i="5"/>
  <c r="N24" i="5"/>
  <c r="K1" i="5"/>
  <c r="M24" i="5"/>
  <c r="D24" i="5"/>
  <c r="M25" i="5"/>
  <c r="D25" i="5"/>
  <c r="L25" i="5"/>
  <c r="C25" i="5"/>
  <c r="L24" i="5"/>
  <c r="C24" i="5"/>
  <c r="C23" i="5"/>
  <c r="C46" i="5" s="1"/>
  <c r="H48" i="5"/>
  <c r="H46" i="5"/>
  <c r="H43" i="5"/>
  <c r="H39" i="5"/>
  <c r="H37" i="5"/>
  <c r="H34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Q18" i="3"/>
  <c r="Q33" i="3" s="1"/>
  <c r="D18" i="3"/>
  <c r="D40" i="3" s="1"/>
  <c r="E18" i="3"/>
  <c r="F18" i="3"/>
  <c r="F43" i="3" s="1"/>
  <c r="G18" i="3"/>
  <c r="G43" i="3" s="1"/>
  <c r="H18" i="3"/>
  <c r="H34" i="3" s="1"/>
  <c r="I18" i="3"/>
  <c r="I44" i="3" s="1"/>
  <c r="J18" i="3"/>
  <c r="J40" i="3" s="1"/>
  <c r="K18" i="3"/>
  <c r="K38" i="3" s="1"/>
  <c r="L18" i="3"/>
  <c r="L37" i="3" s="1"/>
  <c r="B18" i="3"/>
  <c r="M18" i="3"/>
  <c r="M35" i="3" s="1"/>
  <c r="N18" i="3"/>
  <c r="N42" i="3" s="1"/>
  <c r="O18" i="3"/>
  <c r="O34" i="3" s="1"/>
  <c r="P18" i="3"/>
  <c r="K1" i="3"/>
  <c r="C18" i="3"/>
  <c r="Q34" i="1"/>
  <c r="Q33" i="1"/>
  <c r="Q53" i="1" s="1"/>
  <c r="Q35" i="1"/>
  <c r="Q36" i="1"/>
  <c r="Q37" i="1"/>
  <c r="P33" i="1"/>
  <c r="P41" i="1" s="1"/>
  <c r="AE1" i="1"/>
  <c r="J33" i="1"/>
  <c r="J59" i="1" s="1"/>
  <c r="K33" i="1"/>
  <c r="L33" i="1"/>
  <c r="L49" i="1" s="1"/>
  <c r="B33" i="1"/>
  <c r="B50" i="1" s="1"/>
  <c r="I33" i="1"/>
  <c r="I54" i="1" s="1"/>
  <c r="H33" i="1"/>
  <c r="H62" i="1" s="1"/>
  <c r="G33" i="1"/>
  <c r="G53" i="1" s="1"/>
  <c r="F33" i="1"/>
  <c r="E33" i="1"/>
  <c r="E43" i="1" s="1"/>
  <c r="T7" i="9"/>
  <c r="D33" i="1"/>
  <c r="D57" i="1" s="1"/>
  <c r="M33" i="1"/>
  <c r="M67" i="1" s="1"/>
  <c r="N33" i="1"/>
  <c r="N51" i="1" s="1"/>
  <c r="O33" i="1"/>
  <c r="P37" i="1"/>
  <c r="P36" i="1"/>
  <c r="P35" i="1"/>
  <c r="P34" i="1"/>
  <c r="O34" i="1"/>
  <c r="O35" i="1"/>
  <c r="O36" i="1"/>
  <c r="O37" i="1"/>
  <c r="N37" i="1"/>
  <c r="N36" i="1"/>
  <c r="N35" i="1"/>
  <c r="N34" i="1"/>
  <c r="K1" i="1"/>
  <c r="M37" i="1"/>
  <c r="M36" i="1"/>
  <c r="M35" i="1"/>
  <c r="M34" i="1"/>
  <c r="D34" i="1"/>
  <c r="D35" i="1"/>
  <c r="D36" i="1"/>
  <c r="D37" i="1"/>
  <c r="L37" i="1"/>
  <c r="C37" i="1"/>
  <c r="L36" i="1"/>
  <c r="C36" i="1"/>
  <c r="L35" i="1"/>
  <c r="C35" i="1"/>
  <c r="L34" i="1"/>
  <c r="C34" i="1"/>
  <c r="C33" i="1"/>
  <c r="C42" i="1" s="1"/>
  <c r="K37" i="1"/>
  <c r="J37" i="1"/>
  <c r="I37" i="1"/>
  <c r="H37" i="1"/>
  <c r="G37" i="1"/>
  <c r="F37" i="1"/>
  <c r="E37" i="1"/>
  <c r="E74" i="1" s="1"/>
  <c r="K36" i="1"/>
  <c r="J36" i="1"/>
  <c r="I36" i="1"/>
  <c r="H36" i="1"/>
  <c r="G36" i="1"/>
  <c r="F36" i="1"/>
  <c r="E36" i="1"/>
  <c r="E73" i="1" s="1"/>
  <c r="K35" i="1"/>
  <c r="K72" i="1" s="1"/>
  <c r="J35" i="1"/>
  <c r="I35" i="1"/>
  <c r="H35" i="1"/>
  <c r="G35" i="1"/>
  <c r="F35" i="1"/>
  <c r="E35" i="1"/>
  <c r="K34" i="1"/>
  <c r="K71" i="1" s="1"/>
  <c r="J34" i="1"/>
  <c r="I34" i="1"/>
  <c r="H34" i="1"/>
  <c r="G34" i="1"/>
  <c r="F34" i="1"/>
  <c r="F71" i="1" s="1"/>
  <c r="E34" i="1"/>
  <c r="K59" i="1"/>
  <c r="K66" i="1"/>
  <c r="F53" i="1"/>
  <c r="F63" i="1"/>
  <c r="E49" i="1"/>
  <c r="E50" i="1"/>
  <c r="E51" i="1"/>
  <c r="E60" i="1"/>
  <c r="E61" i="1"/>
  <c r="E62" i="1"/>
  <c r="D63" i="1"/>
  <c r="B67" i="1"/>
  <c r="B37" i="1"/>
  <c r="B36" i="1"/>
  <c r="B35" i="1"/>
  <c r="B34" i="1"/>
  <c r="R7" i="4"/>
  <c r="R9" i="4" s="1"/>
  <c r="R15" i="4" s="1"/>
  <c r="R14" i="4"/>
  <c r="R27" i="4"/>
  <c r="R33" i="4"/>
  <c r="Q33" i="4"/>
  <c r="Q27" i="4"/>
  <c r="Q7" i="4"/>
  <c r="Q9" i="4" s="1"/>
  <c r="Q15" i="4" s="1"/>
  <c r="Q14" i="4"/>
  <c r="P7" i="4"/>
  <c r="P9" i="4" s="1"/>
  <c r="P15" i="4" s="1"/>
  <c r="P14" i="4"/>
  <c r="P27" i="4"/>
  <c r="P33" i="4"/>
  <c r="O33" i="4"/>
  <c r="O27" i="4"/>
  <c r="O7" i="4"/>
  <c r="O9" i="4" s="1"/>
  <c r="O15" i="4" s="1"/>
  <c r="O14" i="4"/>
  <c r="M33" i="4"/>
  <c r="L33" i="4"/>
  <c r="K33" i="4"/>
  <c r="J33" i="4"/>
  <c r="I33" i="4"/>
  <c r="H33" i="4"/>
  <c r="G33" i="4"/>
  <c r="F33" i="4"/>
  <c r="E33" i="4"/>
  <c r="D33" i="4"/>
  <c r="C33" i="4"/>
  <c r="M27" i="4"/>
  <c r="L27" i="4"/>
  <c r="K27" i="4"/>
  <c r="J27" i="4"/>
  <c r="I27" i="4"/>
  <c r="H27" i="4"/>
  <c r="G27" i="4"/>
  <c r="F27" i="4"/>
  <c r="E27" i="4"/>
  <c r="D27" i="4"/>
  <c r="C27" i="4"/>
  <c r="M7" i="4"/>
  <c r="M9" i="4" s="1"/>
  <c r="M15" i="4" s="1"/>
  <c r="L7" i="4"/>
  <c r="L9" i="4" s="1"/>
  <c r="K7" i="4"/>
  <c r="K9" i="4" s="1"/>
  <c r="J7" i="4"/>
  <c r="J9" i="4" s="1"/>
  <c r="I7" i="4"/>
  <c r="I9" i="4" s="1"/>
  <c r="I15" i="4" s="1"/>
  <c r="H7" i="4"/>
  <c r="H9" i="4" s="1"/>
  <c r="H15" i="4" s="1"/>
  <c r="G7" i="4"/>
  <c r="G9" i="4" s="1"/>
  <c r="G15" i="4" s="1"/>
  <c r="F7" i="4"/>
  <c r="F9" i="4" s="1"/>
  <c r="E7" i="4"/>
  <c r="E9" i="4" s="1"/>
  <c r="E15" i="4" s="1"/>
  <c r="D7" i="4"/>
  <c r="D9" i="4" s="1"/>
  <c r="C7" i="4"/>
  <c r="C9" i="4" s="1"/>
  <c r="C15" i="4" s="1"/>
  <c r="C14" i="4"/>
  <c r="N33" i="4"/>
  <c r="N27" i="4"/>
  <c r="N7" i="4"/>
  <c r="N9" i="4" s="1"/>
  <c r="N15" i="4" s="1"/>
  <c r="N14" i="4"/>
  <c r="Q4" i="2"/>
  <c r="Q17" i="2"/>
  <c r="AE1" i="2"/>
  <c r="D4" i="2"/>
  <c r="S43" i="9" s="1"/>
  <c r="E4" i="2"/>
  <c r="F4" i="2"/>
  <c r="G4" i="2"/>
  <c r="H4" i="2"/>
  <c r="W43" i="9" s="1"/>
  <c r="I4" i="2"/>
  <c r="J4" i="2"/>
  <c r="K4" i="2"/>
  <c r="L4" i="2"/>
  <c r="B4" i="2"/>
  <c r="D17" i="2"/>
  <c r="E17" i="2"/>
  <c r="F17" i="2"/>
  <c r="G17" i="2"/>
  <c r="H17" i="2"/>
  <c r="I17" i="2"/>
  <c r="J17" i="2"/>
  <c r="K17" i="2"/>
  <c r="L17" i="2"/>
  <c r="B17" i="2"/>
  <c r="M4" i="2"/>
  <c r="M17" i="2"/>
  <c r="N4" i="2"/>
  <c r="N17" i="2"/>
  <c r="O4" i="2"/>
  <c r="O17" i="2"/>
  <c r="P4" i="2"/>
  <c r="AE43" i="9" s="1"/>
  <c r="P17" i="2"/>
  <c r="C17" i="2"/>
  <c r="K1" i="2"/>
  <c r="C4" i="2"/>
  <c r="V35" i="3"/>
  <c r="V40" i="3"/>
  <c r="I46" i="5"/>
  <c r="U41" i="3"/>
  <c r="S36" i="5"/>
  <c r="B41" i="5"/>
  <c r="L72" i="1"/>
  <c r="P62" i="1"/>
  <c r="B40" i="5"/>
  <c r="U43" i="3"/>
  <c r="M56" i="1"/>
  <c r="L62" i="1"/>
  <c r="C45" i="5"/>
  <c r="B35" i="5"/>
  <c r="B36" i="5"/>
  <c r="S44" i="5"/>
  <c r="D66" i="1"/>
  <c r="K47" i="1"/>
  <c r="K60" i="1"/>
  <c r="K64" i="1"/>
  <c r="K48" i="1"/>
  <c r="K52" i="1"/>
  <c r="K65" i="1"/>
  <c r="M40" i="3"/>
  <c r="B33" i="5"/>
  <c r="B37" i="5"/>
  <c r="I33" i="5"/>
  <c r="S7" i="9"/>
  <c r="Q89" i="9"/>
  <c r="Z7" i="9"/>
  <c r="U44" i="3"/>
  <c r="U40" i="5"/>
  <c r="U33" i="5"/>
  <c r="U47" i="5"/>
  <c r="T35" i="5"/>
  <c r="W33" i="3"/>
  <c r="W44" i="2"/>
  <c r="W36" i="2"/>
  <c r="W45" i="2"/>
  <c r="W46" i="2"/>
  <c r="W49" i="2"/>
  <c r="W40" i="2"/>
  <c r="W48" i="2"/>
  <c r="W37" i="5"/>
  <c r="W49" i="5"/>
  <c r="W40" i="5"/>
  <c r="W34" i="2"/>
  <c r="W38" i="2"/>
  <c r="W42" i="2"/>
  <c r="W35" i="2"/>
  <c r="W43" i="2"/>
  <c r="X51" i="1"/>
  <c r="F15" i="4"/>
  <c r="I42" i="1"/>
  <c r="K43" i="1"/>
  <c r="K53" i="1"/>
  <c r="K62" i="1"/>
  <c r="K46" i="1"/>
  <c r="K54" i="1"/>
  <c r="K63" i="1"/>
  <c r="K50" i="1"/>
  <c r="K67" i="1"/>
  <c r="K51" i="1"/>
  <c r="K57" i="1"/>
  <c r="K58" i="1"/>
  <c r="K41" i="1"/>
  <c r="K56" i="1"/>
  <c r="K42" i="1"/>
  <c r="K61" i="1"/>
  <c r="F40" i="3"/>
  <c r="V22" i="2"/>
  <c r="V44" i="2" s="1"/>
  <c r="F56" i="1"/>
  <c r="F48" i="1"/>
  <c r="F65" i="1"/>
  <c r="B42" i="3"/>
  <c r="G39" i="5"/>
  <c r="G37" i="5"/>
  <c r="G40" i="5"/>
  <c r="G36" i="5"/>
  <c r="U43" i="1"/>
  <c r="U51" i="1"/>
  <c r="U60" i="1"/>
  <c r="AJ7" i="9"/>
  <c r="U48" i="1"/>
  <c r="U57" i="1"/>
  <c r="U65" i="1"/>
  <c r="U74" i="1"/>
  <c r="U54" i="1"/>
  <c r="U41" i="1"/>
  <c r="U58" i="1"/>
  <c r="O46" i="1"/>
  <c r="O63" i="1"/>
  <c r="O47" i="1"/>
  <c r="O64" i="1"/>
  <c r="AJ89" i="9"/>
  <c r="U35" i="5"/>
  <c r="U39" i="5"/>
  <c r="U44" i="5"/>
  <c r="U49" i="5"/>
  <c r="U50" i="5"/>
  <c r="U36" i="5"/>
  <c r="U41" i="5"/>
  <c r="U45" i="5"/>
  <c r="U34" i="5"/>
  <c r="U43" i="5"/>
  <c r="U37" i="5"/>
  <c r="U46" i="5"/>
  <c r="E48" i="1"/>
  <c r="E42" i="1"/>
  <c r="H51" i="1"/>
  <c r="O43" i="3"/>
  <c r="I43" i="5"/>
  <c r="R65" i="1"/>
  <c r="O39" i="5"/>
  <c r="O47" i="5"/>
  <c r="AG7" i="9"/>
  <c r="R46" i="1"/>
  <c r="R54" i="1"/>
  <c r="R38" i="5"/>
  <c r="R37" i="3"/>
  <c r="N50" i="5"/>
  <c r="T46" i="5"/>
  <c r="T38" i="5"/>
  <c r="Y34" i="3"/>
  <c r="Y38" i="3"/>
  <c r="Y35" i="5"/>
  <c r="Y50" i="5"/>
  <c r="Y22" i="2"/>
  <c r="Y40" i="2" s="1"/>
  <c r="Y47" i="1"/>
  <c r="Y61" i="1"/>
  <c r="Z34" i="3"/>
  <c r="Z37" i="3"/>
  <c r="Z40" i="3"/>
  <c r="Z36" i="5"/>
  <c r="Z44" i="5"/>
  <c r="Z48" i="5"/>
  <c r="Z74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D51" i="1" l="1"/>
  <c r="E57" i="1"/>
  <c r="I60" i="1"/>
  <c r="L61" i="1"/>
  <c r="I51" i="1"/>
  <c r="C56" i="1"/>
  <c r="B42" i="1"/>
  <c r="E64" i="1"/>
  <c r="E54" i="1"/>
  <c r="E41" i="1"/>
  <c r="P52" i="1"/>
  <c r="D60" i="1"/>
  <c r="AE7" i="9"/>
  <c r="D49" i="1"/>
  <c r="B61" i="1"/>
  <c r="E52" i="1"/>
  <c r="P68" i="1"/>
  <c r="P63" i="1"/>
  <c r="D73" i="1"/>
  <c r="B71" i="1"/>
  <c r="B56" i="1"/>
  <c r="E66" i="1"/>
  <c r="E58" i="1"/>
  <c r="E46" i="1"/>
  <c r="D62" i="1"/>
  <c r="E65" i="1"/>
  <c r="E56" i="1"/>
  <c r="E71" i="1"/>
  <c r="L74" i="1"/>
  <c r="N39" i="5"/>
  <c r="Y60" i="1"/>
  <c r="N35" i="5"/>
  <c r="W35" i="5"/>
  <c r="S35" i="5"/>
  <c r="Y42" i="1"/>
  <c r="N38" i="5"/>
  <c r="D43" i="5"/>
  <c r="D44" i="3"/>
  <c r="W36" i="5"/>
  <c r="R64" i="1"/>
  <c r="S41" i="1"/>
  <c r="Y68" i="1"/>
  <c r="Y73" i="1"/>
  <c r="N42" i="5"/>
  <c r="R62" i="1"/>
  <c r="O42" i="5"/>
  <c r="Z42" i="3"/>
  <c r="Y63" i="1"/>
  <c r="Y49" i="1"/>
  <c r="Y39" i="5"/>
  <c r="AG89" i="9"/>
  <c r="R63" i="1"/>
  <c r="R45" i="1"/>
  <c r="D51" i="5"/>
  <c r="R48" i="5"/>
  <c r="O39" i="3"/>
  <c r="D34" i="3"/>
  <c r="P53" i="1"/>
  <c r="I66" i="1"/>
  <c r="P46" i="1"/>
  <c r="W42" i="5"/>
  <c r="W52" i="5" s="1"/>
  <c r="W51" i="5"/>
  <c r="W39" i="5"/>
  <c r="X34" i="5"/>
  <c r="R32" i="3"/>
  <c r="J35" i="5"/>
  <c r="I37" i="5"/>
  <c r="H57" i="1"/>
  <c r="D52" i="1"/>
  <c r="AH89" i="9"/>
  <c r="I47" i="5"/>
  <c r="S46" i="1"/>
  <c r="I44" i="5"/>
  <c r="Q72" i="1"/>
  <c r="H41" i="5"/>
  <c r="W50" i="5"/>
  <c r="Y33" i="5"/>
  <c r="S89" i="9"/>
  <c r="J50" i="5"/>
  <c r="S60" i="1"/>
  <c r="Y46" i="5"/>
  <c r="R47" i="5"/>
  <c r="O49" i="5"/>
  <c r="W43" i="1"/>
  <c r="W33" i="5"/>
  <c r="W53" i="5" s="1"/>
  <c r="I49" i="5"/>
  <c r="Y47" i="5"/>
  <c r="W47" i="5"/>
  <c r="W54" i="5" s="1"/>
  <c r="J51" i="5"/>
  <c r="Y42" i="5"/>
  <c r="D46" i="5"/>
  <c r="P58" i="1"/>
  <c r="W46" i="5"/>
  <c r="W34" i="5"/>
  <c r="W43" i="5"/>
  <c r="X42" i="1"/>
  <c r="U53" i="5"/>
  <c r="S57" i="1"/>
  <c r="J43" i="5"/>
  <c r="G49" i="1"/>
  <c r="AB129" i="9"/>
  <c r="D65" i="1"/>
  <c r="S41" i="5"/>
  <c r="S51" i="5"/>
  <c r="S63" i="1"/>
  <c r="I36" i="5"/>
  <c r="J63" i="1"/>
  <c r="P73" i="1"/>
  <c r="J39" i="5"/>
  <c r="D50" i="5"/>
  <c r="R43" i="1"/>
  <c r="Y45" i="1"/>
  <c r="D41" i="3"/>
  <c r="W38" i="5"/>
  <c r="J35" i="3"/>
  <c r="S33" i="5"/>
  <c r="Y56" i="1"/>
  <c r="R68" i="1"/>
  <c r="I51" i="5"/>
  <c r="W48" i="5"/>
  <c r="W45" i="5"/>
  <c r="S71" i="1"/>
  <c r="S47" i="5"/>
  <c r="S51" i="1"/>
  <c r="M22" i="2"/>
  <c r="J67" i="1"/>
  <c r="Y54" i="1"/>
  <c r="R41" i="5"/>
  <c r="O37" i="5"/>
  <c r="Z44" i="3"/>
  <c r="Y67" i="1"/>
  <c r="Y53" i="1"/>
  <c r="Y40" i="5"/>
  <c r="N46" i="5"/>
  <c r="R53" i="1"/>
  <c r="D48" i="5"/>
  <c r="O34" i="5"/>
  <c r="D35" i="5"/>
  <c r="P60" i="1"/>
  <c r="W44" i="5"/>
  <c r="X33" i="5"/>
  <c r="W41" i="5"/>
  <c r="I41" i="5"/>
  <c r="I45" i="5"/>
  <c r="X89" i="9"/>
  <c r="Y43" i="9"/>
  <c r="O73" i="1"/>
  <c r="D41" i="5"/>
  <c r="H51" i="5"/>
  <c r="G40" i="3"/>
  <c r="Z43" i="3"/>
  <c r="M33" i="3"/>
  <c r="Z35" i="3"/>
  <c r="R44" i="3"/>
  <c r="X34" i="3"/>
  <c r="N35" i="3"/>
  <c r="Q34" i="3"/>
  <c r="X39" i="3"/>
  <c r="X40" i="3"/>
  <c r="D32" i="3"/>
  <c r="D45" i="3"/>
  <c r="J39" i="3"/>
  <c r="D36" i="3"/>
  <c r="S129" i="9"/>
  <c r="W42" i="3"/>
  <c r="J43" i="3"/>
  <c r="D37" i="3"/>
  <c r="W38" i="3"/>
  <c r="W37" i="3"/>
  <c r="O37" i="3"/>
  <c r="O35" i="3"/>
  <c r="W34" i="3"/>
  <c r="W43" i="3"/>
  <c r="O32" i="3"/>
  <c r="Z38" i="3"/>
  <c r="N45" i="3"/>
  <c r="M44" i="3"/>
  <c r="G39" i="3"/>
  <c r="V34" i="3"/>
  <c r="Z41" i="3"/>
  <c r="Z33" i="3"/>
  <c r="R36" i="3"/>
  <c r="H43" i="3"/>
  <c r="M45" i="3"/>
  <c r="V43" i="3"/>
  <c r="Q32" i="3"/>
  <c r="N33" i="3"/>
  <c r="X41" i="3"/>
  <c r="Q41" i="3"/>
  <c r="X35" i="3"/>
  <c r="Q38" i="3"/>
  <c r="N44" i="3"/>
  <c r="H42" i="3"/>
  <c r="X45" i="3"/>
  <c r="M37" i="3"/>
  <c r="M39" i="3"/>
  <c r="H35" i="3"/>
  <c r="Q36" i="3"/>
  <c r="AC129" i="9"/>
  <c r="X38" i="3"/>
  <c r="M36" i="3"/>
  <c r="N39" i="3"/>
  <c r="V37" i="3"/>
  <c r="Z45" i="3"/>
  <c r="Z39" i="3"/>
  <c r="Y42" i="3"/>
  <c r="R45" i="3"/>
  <c r="Q35" i="3"/>
  <c r="N41" i="3"/>
  <c r="X42" i="3"/>
  <c r="Q42" i="3"/>
  <c r="M41" i="3"/>
  <c r="M32" i="3"/>
  <c r="L48" i="5"/>
  <c r="X41" i="5"/>
  <c r="X36" i="5"/>
  <c r="C34" i="5"/>
  <c r="Q51" i="5"/>
  <c r="Z50" i="5"/>
  <c r="Z34" i="5"/>
  <c r="T42" i="5"/>
  <c r="X37" i="5"/>
  <c r="X48" i="5"/>
  <c r="C50" i="5"/>
  <c r="Q35" i="5"/>
  <c r="C33" i="5"/>
  <c r="H33" i="5"/>
  <c r="H38" i="5"/>
  <c r="H42" i="5"/>
  <c r="H47" i="5"/>
  <c r="C48" i="5"/>
  <c r="Q48" i="5"/>
  <c r="H35" i="5"/>
  <c r="C44" i="5"/>
  <c r="H49" i="5"/>
  <c r="T45" i="5"/>
  <c r="Z42" i="5"/>
  <c r="L37" i="5"/>
  <c r="X45" i="5"/>
  <c r="X46" i="5"/>
  <c r="Q44" i="5"/>
  <c r="E46" i="5"/>
  <c r="C36" i="5"/>
  <c r="H40" i="5"/>
  <c r="H44" i="5"/>
  <c r="T43" i="5"/>
  <c r="X49" i="5"/>
  <c r="C47" i="5"/>
  <c r="T33" i="5"/>
  <c r="X43" i="5"/>
  <c r="X44" i="5"/>
  <c r="H36" i="5"/>
  <c r="H45" i="5"/>
  <c r="H50" i="5"/>
  <c r="T37" i="5"/>
  <c r="M44" i="2"/>
  <c r="O22" i="2"/>
  <c r="O35" i="2" s="1"/>
  <c r="K22" i="2"/>
  <c r="K45" i="2" s="1"/>
  <c r="Y46" i="2"/>
  <c r="M35" i="2"/>
  <c r="M38" i="2"/>
  <c r="V34" i="2"/>
  <c r="M47" i="2"/>
  <c r="P22" i="2"/>
  <c r="P45" i="2" s="1"/>
  <c r="X47" i="2"/>
  <c r="X49" i="2"/>
  <c r="X44" i="2"/>
  <c r="V50" i="2"/>
  <c r="Z47" i="2"/>
  <c r="Y42" i="2"/>
  <c r="C43" i="3"/>
  <c r="C34" i="3"/>
  <c r="K45" i="5"/>
  <c r="K39" i="5"/>
  <c r="Z49" i="2"/>
  <c r="F38" i="3"/>
  <c r="W69" i="1"/>
  <c r="E48" i="5"/>
  <c r="Z40" i="2"/>
  <c r="W60" i="1"/>
  <c r="J71" i="1"/>
  <c r="N58" i="1"/>
  <c r="B47" i="5"/>
  <c r="B50" i="5"/>
  <c r="B46" i="5"/>
  <c r="B48" i="5"/>
  <c r="B42" i="5"/>
  <c r="B43" i="5"/>
  <c r="B38" i="5"/>
  <c r="B45" i="5"/>
  <c r="G43" i="5"/>
  <c r="G35" i="5"/>
  <c r="G45" i="5"/>
  <c r="G42" i="5"/>
  <c r="G49" i="5"/>
  <c r="S33" i="3"/>
  <c r="S34" i="3"/>
  <c r="U34" i="3"/>
  <c r="U32" i="3"/>
  <c r="U35" i="3"/>
  <c r="U38" i="3"/>
  <c r="AJ129" i="9"/>
  <c r="U42" i="3"/>
  <c r="U36" i="3"/>
  <c r="X38" i="2"/>
  <c r="X33" i="2"/>
  <c r="L45" i="3"/>
  <c r="L34" i="3"/>
  <c r="L39" i="3"/>
  <c r="L33" i="3"/>
  <c r="P50" i="5"/>
  <c r="P51" i="5"/>
  <c r="T44" i="3"/>
  <c r="T35" i="3"/>
  <c r="T34" i="3"/>
  <c r="T33" i="3"/>
  <c r="AI129" i="9"/>
  <c r="T37" i="3"/>
  <c r="P36" i="5"/>
  <c r="G22" i="2"/>
  <c r="G42" i="2" s="1"/>
  <c r="F35" i="3"/>
  <c r="W48" i="1"/>
  <c r="T40" i="3"/>
  <c r="E36" i="5"/>
  <c r="G61" i="1"/>
  <c r="Z42" i="2"/>
  <c r="Y62" i="1"/>
  <c r="Y55" i="1"/>
  <c r="Y48" i="1"/>
  <c r="Y48" i="5"/>
  <c r="Y41" i="5"/>
  <c r="Y34" i="5"/>
  <c r="Z46" i="9"/>
  <c r="G51" i="5"/>
  <c r="W51" i="1"/>
  <c r="E41" i="5"/>
  <c r="T36" i="3"/>
  <c r="B39" i="5"/>
  <c r="M37" i="2"/>
  <c r="M45" i="2"/>
  <c r="M34" i="2"/>
  <c r="M43" i="2"/>
  <c r="M50" i="2"/>
  <c r="M46" i="2"/>
  <c r="V43" i="9"/>
  <c r="C39" i="3"/>
  <c r="G42" i="3"/>
  <c r="G35" i="3"/>
  <c r="V129" i="9"/>
  <c r="G32" i="3"/>
  <c r="R89" i="9"/>
  <c r="C41" i="5"/>
  <c r="C38" i="5"/>
  <c r="C40" i="5"/>
  <c r="C51" i="5"/>
  <c r="C39" i="5"/>
  <c r="C49" i="5"/>
  <c r="C37" i="5"/>
  <c r="L42" i="5"/>
  <c r="L36" i="5"/>
  <c r="Q38" i="5"/>
  <c r="Q46" i="5"/>
  <c r="Q47" i="5"/>
  <c r="AF89" i="9"/>
  <c r="Q36" i="5"/>
  <c r="V46" i="5"/>
  <c r="V37" i="5"/>
  <c r="V40" i="5"/>
  <c r="F44" i="3"/>
  <c r="F42" i="3"/>
  <c r="F36" i="3"/>
  <c r="F45" i="3"/>
  <c r="F34" i="3"/>
  <c r="U129" i="9"/>
  <c r="E51" i="5"/>
  <c r="E37" i="5"/>
  <c r="E39" i="5"/>
  <c r="E44" i="5"/>
  <c r="T89" i="9"/>
  <c r="E42" i="5"/>
  <c r="E40" i="5"/>
  <c r="W52" i="1"/>
  <c r="W47" i="1"/>
  <c r="W71" i="1"/>
  <c r="W61" i="1"/>
  <c r="W56" i="1"/>
  <c r="F33" i="3"/>
  <c r="P46" i="5"/>
  <c r="Q51" i="1"/>
  <c r="Q49" i="1"/>
  <c r="Q62" i="1"/>
  <c r="Q68" i="1"/>
  <c r="Q67" i="1"/>
  <c r="Q57" i="1"/>
  <c r="Y74" i="1"/>
  <c r="Y46" i="1"/>
  <c r="Y52" i="1"/>
  <c r="Y58" i="1"/>
  <c r="Y64" i="1"/>
  <c r="Y66" i="1"/>
  <c r="Y59" i="1"/>
  <c r="Y51" i="1"/>
  <c r="Y44" i="1"/>
  <c r="Y71" i="1"/>
  <c r="Y45" i="5"/>
  <c r="T38" i="3"/>
  <c r="G44" i="5"/>
  <c r="V89" i="9"/>
  <c r="S22" i="2"/>
  <c r="S33" i="2" s="1"/>
  <c r="M40" i="2"/>
  <c r="W65" i="1"/>
  <c r="T43" i="3"/>
  <c r="S42" i="3"/>
  <c r="Q43" i="5"/>
  <c r="F37" i="3"/>
  <c r="T45" i="3"/>
  <c r="E50" i="5"/>
  <c r="C35" i="5"/>
  <c r="U40" i="3"/>
  <c r="G34" i="3"/>
  <c r="U33" i="3"/>
  <c r="P38" i="5"/>
  <c r="N73" i="1"/>
  <c r="M50" i="1"/>
  <c r="H43" i="1"/>
  <c r="H54" i="1"/>
  <c r="H64" i="1"/>
  <c r="R36" i="5"/>
  <c r="R49" i="5"/>
  <c r="R46" i="5"/>
  <c r="S43" i="3"/>
  <c r="AM89" i="9"/>
  <c r="X51" i="5"/>
  <c r="X50" i="5"/>
  <c r="X38" i="5"/>
  <c r="X35" i="5"/>
  <c r="X47" i="5"/>
  <c r="X40" i="5"/>
  <c r="X39" i="5"/>
  <c r="X43" i="3"/>
  <c r="X32" i="3"/>
  <c r="X44" i="3"/>
  <c r="X33" i="3"/>
  <c r="X36" i="3"/>
  <c r="Z46" i="2"/>
  <c r="E49" i="5"/>
  <c r="T42" i="3"/>
  <c r="N63" i="1"/>
  <c r="N57" i="1"/>
  <c r="N69" i="1"/>
  <c r="N46" i="1"/>
  <c r="J46" i="1"/>
  <c r="J50" i="1"/>
  <c r="J54" i="1"/>
  <c r="K33" i="3"/>
  <c r="K42" i="3"/>
  <c r="Y37" i="5"/>
  <c r="Y43" i="5"/>
  <c r="Y49" i="5"/>
  <c r="Z34" i="2"/>
  <c r="Y65" i="1"/>
  <c r="Y57" i="1"/>
  <c r="Y50" i="1"/>
  <c r="Y43" i="1"/>
  <c r="Y44" i="5"/>
  <c r="Y36" i="5"/>
  <c r="G48" i="5"/>
  <c r="F41" i="3"/>
  <c r="M33" i="2"/>
  <c r="W64" i="1"/>
  <c r="W57" i="1"/>
  <c r="P40" i="5"/>
  <c r="C42" i="5"/>
  <c r="E33" i="5"/>
  <c r="P47" i="5"/>
  <c r="G36" i="3"/>
  <c r="S41" i="3"/>
  <c r="Q39" i="5"/>
  <c r="F39" i="3"/>
  <c r="T41" i="3"/>
  <c r="E34" i="5"/>
  <c r="B51" i="5"/>
  <c r="C43" i="5"/>
  <c r="T39" i="3"/>
  <c r="K43" i="3"/>
  <c r="C61" i="1"/>
  <c r="C59" i="1"/>
  <c r="D43" i="1"/>
  <c r="D47" i="1"/>
  <c r="D48" i="1"/>
  <c r="D58" i="1"/>
  <c r="I57" i="1"/>
  <c r="I46" i="1"/>
  <c r="I49" i="1"/>
  <c r="I63" i="1"/>
  <c r="I52" i="1"/>
  <c r="P61" i="1"/>
  <c r="P65" i="1"/>
  <c r="P67" i="1"/>
  <c r="P56" i="1"/>
  <c r="C37" i="3"/>
  <c r="L38" i="5"/>
  <c r="L41" i="5"/>
  <c r="S36" i="3"/>
  <c r="W41" i="2"/>
  <c r="W50" i="2"/>
  <c r="W33" i="2"/>
  <c r="W37" i="2"/>
  <c r="W39" i="2"/>
  <c r="AO129" i="9"/>
  <c r="Z36" i="3"/>
  <c r="AC50" i="5"/>
  <c r="AR89" i="9"/>
  <c r="D74" i="1"/>
  <c r="R72" i="1"/>
  <c r="T36" i="5"/>
  <c r="U42" i="5"/>
  <c r="U52" i="5" s="1"/>
  <c r="AC68" i="1"/>
  <c r="AR7" i="9"/>
  <c r="AC45" i="3"/>
  <c r="AR129" i="9"/>
  <c r="J22" i="2"/>
  <c r="J34" i="2" s="1"/>
  <c r="O42" i="3"/>
  <c r="T45" i="1"/>
  <c r="E22" i="2"/>
  <c r="E37" i="2" s="1"/>
  <c r="AC43" i="9"/>
  <c r="N22" i="2"/>
  <c r="M50" i="5"/>
  <c r="M36" i="5"/>
  <c r="M33" i="5"/>
  <c r="M49" i="5"/>
  <c r="M44" i="5"/>
  <c r="M45" i="5"/>
  <c r="M46" i="5"/>
  <c r="M42" i="5"/>
  <c r="M48" i="5"/>
  <c r="M51" i="5"/>
  <c r="M38" i="5"/>
  <c r="M37" i="5"/>
  <c r="M43" i="5"/>
  <c r="AB89" i="9"/>
  <c r="M34" i="5"/>
  <c r="J45" i="5"/>
  <c r="J48" i="5"/>
  <c r="J40" i="5"/>
  <c r="J46" i="5"/>
  <c r="J38" i="5"/>
  <c r="J33" i="5"/>
  <c r="J41" i="5"/>
  <c r="Y89" i="9"/>
  <c r="J44" i="5"/>
  <c r="J36" i="5"/>
  <c r="J47" i="5"/>
  <c r="F37" i="5"/>
  <c r="F38" i="5"/>
  <c r="F34" i="5"/>
  <c r="F49" i="5"/>
  <c r="F39" i="5"/>
  <c r="F50" i="5"/>
  <c r="F33" i="5"/>
  <c r="F46" i="5"/>
  <c r="F35" i="5"/>
  <c r="R22" i="2"/>
  <c r="R49" i="2" s="1"/>
  <c r="T62" i="1"/>
  <c r="T71" i="1"/>
  <c r="V71" i="1"/>
  <c r="V61" i="1"/>
  <c r="V66" i="1"/>
  <c r="V50" i="1"/>
  <c r="AM46" i="9"/>
  <c r="X43" i="2"/>
  <c r="X37" i="2"/>
  <c r="X34" i="2"/>
  <c r="X40" i="2"/>
  <c r="X46" i="2"/>
  <c r="X50" i="2"/>
  <c r="X45" i="2"/>
  <c r="X36" i="2"/>
  <c r="X39" i="2"/>
  <c r="X35" i="2"/>
  <c r="X42" i="2"/>
  <c r="X48" i="2"/>
  <c r="X41" i="2"/>
  <c r="X52" i="1"/>
  <c r="X48" i="1"/>
  <c r="X59" i="1"/>
  <c r="X56" i="1"/>
  <c r="X60" i="1"/>
  <c r="X61" i="1"/>
  <c r="X65" i="1"/>
  <c r="X43" i="1"/>
  <c r="X74" i="1"/>
  <c r="X71" i="1"/>
  <c r="X47" i="1"/>
  <c r="X64" i="1"/>
  <c r="Z51" i="5"/>
  <c r="Z38" i="5"/>
  <c r="Z46" i="5"/>
  <c r="V46" i="2"/>
  <c r="AK46" i="9"/>
  <c r="V47" i="2"/>
  <c r="V35" i="2"/>
  <c r="V33" i="2"/>
  <c r="V42" i="2"/>
  <c r="V49" i="2"/>
  <c r="V41" i="2"/>
  <c r="V37" i="2"/>
  <c r="V43" i="2"/>
  <c r="AA43" i="9"/>
  <c r="L22" i="2"/>
  <c r="L33" i="2" s="1"/>
  <c r="X43" i="9"/>
  <c r="I22" i="2"/>
  <c r="I48" i="2" s="1"/>
  <c r="AF43" i="9"/>
  <c r="Y47" i="2"/>
  <c r="Y38" i="2"/>
  <c r="V48" i="2"/>
  <c r="P34" i="3"/>
  <c r="P44" i="3"/>
  <c r="P33" i="3"/>
  <c r="P42" i="3"/>
  <c r="P39" i="3"/>
  <c r="B45" i="3"/>
  <c r="B34" i="3"/>
  <c r="Q129" i="9"/>
  <c r="B41" i="3"/>
  <c r="B39" i="3"/>
  <c r="I33" i="3"/>
  <c r="I43" i="3"/>
  <c r="I36" i="3"/>
  <c r="I32" i="3"/>
  <c r="I45" i="3"/>
  <c r="I34" i="3"/>
  <c r="E45" i="3"/>
  <c r="E38" i="3"/>
  <c r="E35" i="3"/>
  <c r="E42" i="3"/>
  <c r="U22" i="2"/>
  <c r="U46" i="2" s="1"/>
  <c r="T43" i="1"/>
  <c r="T47" i="1"/>
  <c r="T51" i="1"/>
  <c r="T56" i="1"/>
  <c r="T60" i="1"/>
  <c r="T64" i="1"/>
  <c r="T69" i="1"/>
  <c r="AI7" i="9"/>
  <c r="T41" i="1"/>
  <c r="T46" i="1"/>
  <c r="T52" i="1"/>
  <c r="T58" i="1"/>
  <c r="T63" i="1"/>
  <c r="T68" i="1"/>
  <c r="T42" i="1"/>
  <c r="T48" i="1"/>
  <c r="T53" i="1"/>
  <c r="T59" i="1"/>
  <c r="T65" i="1"/>
  <c r="T44" i="1"/>
  <c r="T49" i="1"/>
  <c r="T54" i="1"/>
  <c r="T61" i="1"/>
  <c r="T66" i="1"/>
  <c r="V36" i="2"/>
  <c r="Q22" i="2"/>
  <c r="Q41" i="2" s="1"/>
  <c r="B22" i="2"/>
  <c r="B46" i="2" s="1"/>
  <c r="Y34" i="2"/>
  <c r="Y44" i="2"/>
  <c r="V39" i="2"/>
  <c r="V38" i="2"/>
  <c r="J37" i="5"/>
  <c r="J34" i="5"/>
  <c r="M35" i="5"/>
  <c r="M41" i="5"/>
  <c r="AD46" i="9"/>
  <c r="AO46" i="9"/>
  <c r="Z44" i="2"/>
  <c r="Z36" i="2"/>
  <c r="Y36" i="2"/>
  <c r="Y49" i="2"/>
  <c r="V40" i="2"/>
  <c r="V45" i="2"/>
  <c r="J49" i="5"/>
  <c r="M47" i="5"/>
  <c r="J42" i="5"/>
  <c r="M40" i="5"/>
  <c r="U7" i="9"/>
  <c r="F50" i="1"/>
  <c r="F59" i="1"/>
  <c r="F67" i="1"/>
  <c r="F43" i="1"/>
  <c r="F54" i="1"/>
  <c r="F66" i="1"/>
  <c r="F41" i="1"/>
  <c r="F60" i="1"/>
  <c r="F52" i="1"/>
  <c r="F47" i="1"/>
  <c r="F64" i="1"/>
  <c r="F57" i="1"/>
  <c r="F46" i="1"/>
  <c r="F58" i="1"/>
  <c r="F49" i="1"/>
  <c r="F62" i="1"/>
  <c r="F51" i="1"/>
  <c r="F42" i="1"/>
  <c r="F61" i="1"/>
  <c r="B43" i="1"/>
  <c r="B49" i="1"/>
  <c r="B53" i="1"/>
  <c r="B58" i="1"/>
  <c r="B62" i="1"/>
  <c r="B66" i="1"/>
  <c r="B46" i="1"/>
  <c r="B51" i="1"/>
  <c r="B57" i="1"/>
  <c r="B63" i="1"/>
  <c r="B47" i="1"/>
  <c r="B52" i="1"/>
  <c r="B59" i="1"/>
  <c r="B64" i="1"/>
  <c r="B41" i="1"/>
  <c r="B48" i="1"/>
  <c r="B54" i="1"/>
  <c r="B60" i="1"/>
  <c r="B65" i="1"/>
  <c r="B33" i="3"/>
  <c r="I41" i="3"/>
  <c r="T50" i="1"/>
  <c r="AD43" i="9"/>
  <c r="Z43" i="9"/>
  <c r="H22" i="2"/>
  <c r="H45" i="2" s="1"/>
  <c r="F74" i="1"/>
  <c r="D50" i="1"/>
  <c r="D59" i="1"/>
  <c r="D67" i="1"/>
  <c r="G67" i="1"/>
  <c r="G56" i="1"/>
  <c r="P34" i="5"/>
  <c r="P45" i="5"/>
  <c r="I35" i="5"/>
  <c r="I50" i="5"/>
  <c r="I54" i="5" s="1"/>
  <c r="I42" i="5"/>
  <c r="I34" i="5"/>
  <c r="I53" i="5" s="1"/>
  <c r="AI89" i="9"/>
  <c r="T50" i="5"/>
  <c r="T39" i="5"/>
  <c r="T44" i="5"/>
  <c r="AN89" i="9"/>
  <c r="Y51" i="5"/>
  <c r="Y54" i="5" s="1"/>
  <c r="C22" i="2"/>
  <c r="C47" i="2" s="1"/>
  <c r="Q43" i="9"/>
  <c r="B73" i="1"/>
  <c r="D56" i="1"/>
  <c r="D46" i="1"/>
  <c r="P72" i="1"/>
  <c r="O72" i="1"/>
  <c r="O43" i="1"/>
  <c r="K49" i="1"/>
  <c r="K70" i="1" s="1"/>
  <c r="R129" i="9"/>
  <c r="C44" i="3"/>
  <c r="C42" i="3"/>
  <c r="K39" i="3"/>
  <c r="K37" i="3"/>
  <c r="S52" i="1"/>
  <c r="S43" i="1"/>
  <c r="T73" i="1"/>
  <c r="T49" i="5"/>
  <c r="T41" i="5"/>
  <c r="T34" i="5"/>
  <c r="U51" i="5"/>
  <c r="U54" i="5" s="1"/>
  <c r="M48" i="2"/>
  <c r="M36" i="2"/>
  <c r="M42" i="2"/>
  <c r="AB46" i="9"/>
  <c r="M39" i="2"/>
  <c r="G39" i="2"/>
  <c r="D53" i="1"/>
  <c r="D61" i="1"/>
  <c r="D42" i="1"/>
  <c r="P48" i="5"/>
  <c r="I39" i="5"/>
  <c r="B49" i="5"/>
  <c r="G46" i="1"/>
  <c r="E45" i="5"/>
  <c r="G62" i="1"/>
  <c r="I38" i="5"/>
  <c r="I48" i="5"/>
  <c r="P37" i="5"/>
  <c r="AB43" i="9"/>
  <c r="U43" i="9"/>
  <c r="H10" i="4"/>
  <c r="H14" i="4" s="1"/>
  <c r="B74" i="1"/>
  <c r="D64" i="1"/>
  <c r="D54" i="1"/>
  <c r="D41" i="1"/>
  <c r="F72" i="1"/>
  <c r="K73" i="1"/>
  <c r="H74" i="1"/>
  <c r="D71" i="1"/>
  <c r="E47" i="1"/>
  <c r="E53" i="1"/>
  <c r="E59" i="1"/>
  <c r="E63" i="1"/>
  <c r="E67" i="1"/>
  <c r="M43" i="3"/>
  <c r="K50" i="5"/>
  <c r="K43" i="5"/>
  <c r="K40" i="5"/>
  <c r="G46" i="5"/>
  <c r="G34" i="5"/>
  <c r="T48" i="5"/>
  <c r="T40" i="5"/>
  <c r="T47" i="5"/>
  <c r="U48" i="5"/>
  <c r="U45" i="3"/>
  <c r="B72" i="1"/>
  <c r="E72" i="1"/>
  <c r="F73" i="1"/>
  <c r="K74" i="1"/>
  <c r="D72" i="1"/>
  <c r="N71" i="1"/>
  <c r="O71" i="1"/>
  <c r="P74" i="1"/>
  <c r="S72" i="1"/>
  <c r="T72" i="1"/>
  <c r="Y44" i="3"/>
  <c r="Y40" i="3"/>
  <c r="Y36" i="3"/>
  <c r="S40" i="3"/>
  <c r="R41" i="3"/>
  <c r="R33" i="3"/>
  <c r="R40" i="3"/>
  <c r="AG129" i="9"/>
  <c r="R42" i="3"/>
  <c r="I40" i="3"/>
  <c r="B38" i="3"/>
  <c r="B35" i="3"/>
  <c r="B43" i="3"/>
  <c r="Q39" i="3"/>
  <c r="Q37" i="3"/>
  <c r="Q44" i="3"/>
  <c r="Q43" i="3"/>
  <c r="AF129" i="9"/>
  <c r="N43" i="3"/>
  <c r="N36" i="3"/>
  <c r="N38" i="3"/>
  <c r="N32" i="3"/>
  <c r="N34" i="3"/>
  <c r="N37" i="3"/>
  <c r="N40" i="3"/>
  <c r="W44" i="3"/>
  <c r="W40" i="3"/>
  <c r="W36" i="3"/>
  <c r="W32" i="3"/>
  <c r="W45" i="3"/>
  <c r="W41" i="3"/>
  <c r="W35" i="3"/>
  <c r="W39" i="3"/>
  <c r="P38" i="3"/>
  <c r="Z129" i="9"/>
  <c r="G44" i="3"/>
  <c r="K40" i="3"/>
  <c r="K36" i="3"/>
  <c r="K34" i="3"/>
  <c r="S38" i="3"/>
  <c r="S45" i="3"/>
  <c r="S37" i="3"/>
  <c r="Q45" i="3"/>
  <c r="G33" i="3"/>
  <c r="G37" i="3"/>
  <c r="G41" i="3"/>
  <c r="G45" i="3"/>
  <c r="K44" i="3"/>
  <c r="G38" i="3"/>
  <c r="K32" i="3"/>
  <c r="K35" i="3"/>
  <c r="B37" i="3"/>
  <c r="E33" i="3"/>
  <c r="E34" i="3"/>
  <c r="E36" i="3"/>
  <c r="I38" i="3"/>
  <c r="P41" i="3"/>
  <c r="P36" i="3"/>
  <c r="R39" i="3"/>
  <c r="S44" i="3"/>
  <c r="S39" i="3"/>
  <c r="S35" i="3"/>
  <c r="AH129" i="9"/>
  <c r="U39" i="3"/>
  <c r="AM129" i="9"/>
  <c r="AC32" i="3"/>
  <c r="AC34" i="3"/>
  <c r="AC36" i="3"/>
  <c r="AC38" i="3"/>
  <c r="AC40" i="3"/>
  <c r="AC42" i="3"/>
  <c r="AC44" i="3"/>
  <c r="AC33" i="3"/>
  <c r="AC35" i="3"/>
  <c r="AC37" i="3"/>
  <c r="AC39" i="3"/>
  <c r="AC41" i="3"/>
  <c r="AC43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49" i="2"/>
  <c r="AC47" i="2"/>
  <c r="AC45" i="2"/>
  <c r="AC43" i="2"/>
  <c r="AC41" i="2"/>
  <c r="AC39" i="2"/>
  <c r="AC37" i="2"/>
  <c r="AC35" i="2"/>
  <c r="AC33" i="2"/>
  <c r="AC50" i="2"/>
  <c r="AC48" i="2"/>
  <c r="AC44" i="2"/>
  <c r="AC42" i="2"/>
  <c r="AC40" i="2"/>
  <c r="AC38" i="2"/>
  <c r="AC36" i="2"/>
  <c r="AC34" i="2"/>
  <c r="AC46" i="2"/>
  <c r="AC72" i="1"/>
  <c r="AC74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K15" i="4"/>
  <c r="K10" i="4"/>
  <c r="K14" i="4" s="1"/>
  <c r="D10" i="4"/>
  <c r="D14" i="4" s="1"/>
  <c r="E10" i="4"/>
  <c r="E14" i="4" s="1"/>
  <c r="D15" i="4"/>
  <c r="J10" i="4"/>
  <c r="J14" i="4" s="1"/>
  <c r="J15" i="4"/>
  <c r="L15" i="4"/>
  <c r="M10" i="4"/>
  <c r="M14" i="4" s="1"/>
  <c r="L10" i="4"/>
  <c r="L14" i="4" s="1"/>
  <c r="S53" i="5"/>
  <c r="F22" i="2"/>
  <c r="F41" i="2" s="1"/>
  <c r="T43" i="9"/>
  <c r="D22" i="2"/>
  <c r="D41" i="2" s="1"/>
  <c r="G72" i="1"/>
  <c r="I72" i="1"/>
  <c r="J73" i="1"/>
  <c r="M71" i="1"/>
  <c r="F32" i="3"/>
  <c r="L32" i="3"/>
  <c r="L38" i="3"/>
  <c r="D39" i="3"/>
  <c r="L40" i="3"/>
  <c r="O45" i="3"/>
  <c r="O40" i="3"/>
  <c r="AE129" i="9"/>
  <c r="P32" i="3"/>
  <c r="P35" i="3"/>
  <c r="P37" i="3"/>
  <c r="P40" i="3"/>
  <c r="P43" i="3"/>
  <c r="P45" i="3"/>
  <c r="B44" i="3"/>
  <c r="B40" i="3"/>
  <c r="B36" i="3"/>
  <c r="B32" i="3"/>
  <c r="T129" i="9"/>
  <c r="E44" i="3"/>
  <c r="E43" i="3"/>
  <c r="E41" i="3"/>
  <c r="E40" i="3"/>
  <c r="E39" i="3"/>
  <c r="E37" i="3"/>
  <c r="E32" i="3"/>
  <c r="Q40" i="3"/>
  <c r="N44" i="5"/>
  <c r="B34" i="5"/>
  <c r="B44" i="5"/>
  <c r="K51" i="5"/>
  <c r="K49" i="5"/>
  <c r="K46" i="5"/>
  <c r="K44" i="5"/>
  <c r="S46" i="2"/>
  <c r="U53" i="1"/>
  <c r="U68" i="1"/>
  <c r="Z33" i="2"/>
  <c r="Z35" i="2"/>
  <c r="Z37" i="2"/>
  <c r="Z39" i="2"/>
  <c r="Z41" i="2"/>
  <c r="Z43" i="2"/>
  <c r="Z45" i="2"/>
  <c r="Z48" i="2"/>
  <c r="Z50" i="2"/>
  <c r="AD129" i="9"/>
  <c r="O33" i="3"/>
  <c r="O36" i="3"/>
  <c r="O38" i="3"/>
  <c r="O41" i="3"/>
  <c r="O44" i="3"/>
  <c r="AA129" i="9"/>
  <c r="L44" i="3"/>
  <c r="L43" i="3"/>
  <c r="L42" i="3"/>
  <c r="L41" i="3"/>
  <c r="L36" i="3"/>
  <c r="L35" i="3"/>
  <c r="D43" i="3"/>
  <c r="D42" i="3"/>
  <c r="D38" i="3"/>
  <c r="D35" i="3"/>
  <c r="D33" i="3"/>
  <c r="N47" i="5"/>
  <c r="N36" i="5"/>
  <c r="N41" i="5"/>
  <c r="N48" i="5"/>
  <c r="Q34" i="5"/>
  <c r="Q42" i="5"/>
  <c r="Q50" i="5"/>
  <c r="R47" i="1"/>
  <c r="R60" i="1"/>
  <c r="R34" i="3"/>
  <c r="R38" i="3"/>
  <c r="R43" i="3"/>
  <c r="S62" i="1"/>
  <c r="U62" i="1"/>
  <c r="Z69" i="1"/>
  <c r="AP129" i="9"/>
  <c r="R71" i="1"/>
  <c r="U71" i="1"/>
  <c r="AL89" i="9"/>
  <c r="Z71" i="1"/>
  <c r="AN46" i="9"/>
  <c r="O52" i="1"/>
  <c r="O62" i="1"/>
  <c r="G50" i="1"/>
  <c r="G47" i="1"/>
  <c r="G64" i="1"/>
  <c r="G52" i="1"/>
  <c r="I43" i="1"/>
  <c r="I53" i="1"/>
  <c r="I62" i="1"/>
  <c r="J41" i="1"/>
  <c r="J43" i="1"/>
  <c r="J47" i="1"/>
  <c r="J49" i="1"/>
  <c r="J51" i="1"/>
  <c r="J53" i="1"/>
  <c r="J56" i="1"/>
  <c r="J58" i="1"/>
  <c r="J60" i="1"/>
  <c r="J62" i="1"/>
  <c r="J64" i="1"/>
  <c r="J66" i="1"/>
  <c r="P47" i="1"/>
  <c r="P42" i="1"/>
  <c r="Y129" i="9"/>
  <c r="J34" i="3"/>
  <c r="J32" i="3"/>
  <c r="W129" i="9"/>
  <c r="H45" i="3"/>
  <c r="H44" i="3"/>
  <c r="H41" i="3"/>
  <c r="H40" i="3"/>
  <c r="H36" i="3"/>
  <c r="AD89" i="9"/>
  <c r="O33" i="5"/>
  <c r="O40" i="5"/>
  <c r="O44" i="5"/>
  <c r="O51" i="5"/>
  <c r="L51" i="5"/>
  <c r="L50" i="5"/>
  <c r="L49" i="5"/>
  <c r="L47" i="5"/>
  <c r="L45" i="5"/>
  <c r="L43" i="5"/>
  <c r="L40" i="5"/>
  <c r="D40" i="5"/>
  <c r="D47" i="5"/>
  <c r="D54" i="5" s="1"/>
  <c r="D45" i="5"/>
  <c r="D42" i="5"/>
  <c r="D39" i="5"/>
  <c r="D37" i="5"/>
  <c r="D34" i="5"/>
  <c r="R50" i="5"/>
  <c r="R35" i="5"/>
  <c r="R40" i="5"/>
  <c r="R44" i="5"/>
  <c r="S44" i="1"/>
  <c r="S49" i="1"/>
  <c r="S53" i="1"/>
  <c r="S61" i="1"/>
  <c r="S66" i="1"/>
  <c r="S68" i="1"/>
  <c r="S39" i="5"/>
  <c r="V52" i="1"/>
  <c r="V62" i="1"/>
  <c r="V73" i="1"/>
  <c r="V48" i="1"/>
  <c r="V49" i="1"/>
  <c r="V47" i="1"/>
  <c r="V64" i="1"/>
  <c r="V59" i="1"/>
  <c r="V38" i="5"/>
  <c r="V34" i="5"/>
  <c r="V49" i="5"/>
  <c r="V33" i="5"/>
  <c r="V41" i="5"/>
  <c r="V36" i="5"/>
  <c r="V44" i="5"/>
  <c r="V35" i="5"/>
  <c r="V43" i="5"/>
  <c r="AL7" i="9"/>
  <c r="W68" i="1"/>
  <c r="AQ129" i="9"/>
  <c r="F43" i="2"/>
  <c r="D35" i="2"/>
  <c r="C50" i="1"/>
  <c r="C67" i="1"/>
  <c r="C45" i="3"/>
  <c r="C41" i="3"/>
  <c r="C40" i="3"/>
  <c r="C38" i="3"/>
  <c r="C36" i="3"/>
  <c r="C35" i="3"/>
  <c r="C33" i="3"/>
  <c r="C32" i="3"/>
  <c r="M34" i="3"/>
  <c r="M38" i="3"/>
  <c r="M42" i="3"/>
  <c r="K45" i="3"/>
  <c r="K41" i="3"/>
  <c r="X129" i="9"/>
  <c r="I42" i="3"/>
  <c r="I39" i="3"/>
  <c r="I37" i="3"/>
  <c r="I35" i="3"/>
  <c r="AC89" i="9"/>
  <c r="N51" i="5"/>
  <c r="N34" i="5"/>
  <c r="N37" i="5"/>
  <c r="N40" i="5"/>
  <c r="N43" i="5"/>
  <c r="N45" i="5"/>
  <c r="N49" i="5"/>
  <c r="Z89" i="9"/>
  <c r="K48" i="5"/>
  <c r="K47" i="5"/>
  <c r="K42" i="5"/>
  <c r="K41" i="5"/>
  <c r="K38" i="5"/>
  <c r="K37" i="5"/>
  <c r="K36" i="5"/>
  <c r="K35" i="5"/>
  <c r="K34" i="5"/>
  <c r="K33" i="5"/>
  <c r="G50" i="5"/>
  <c r="G47" i="5"/>
  <c r="G41" i="5"/>
  <c r="G38" i="5"/>
  <c r="G33" i="5"/>
  <c r="E47" i="5"/>
  <c r="E43" i="5"/>
  <c r="E35" i="5"/>
  <c r="Q33" i="5"/>
  <c r="Q37" i="5"/>
  <c r="Q41" i="5"/>
  <c r="Q45" i="5"/>
  <c r="Q49" i="5"/>
  <c r="AH43" i="9"/>
  <c r="V44" i="3"/>
  <c r="V42" i="3"/>
  <c r="V38" i="3"/>
  <c r="V33" i="3"/>
  <c r="V45" i="3"/>
  <c r="V39" i="3"/>
  <c r="V41" i="3"/>
  <c r="V36" i="3"/>
  <c r="AL46" i="9"/>
  <c r="W47" i="2"/>
  <c r="AO89" i="9"/>
  <c r="AP7" i="9"/>
  <c r="AP89" i="9"/>
  <c r="Z49" i="5"/>
  <c r="Z47" i="5"/>
  <c r="Z45" i="5"/>
  <c r="Z43" i="5"/>
  <c r="Z41" i="5"/>
  <c r="Z39" i="5"/>
  <c r="Z37" i="5"/>
  <c r="Z35" i="5"/>
  <c r="Z33" i="5"/>
  <c r="Y33" i="2"/>
  <c r="Y35" i="2"/>
  <c r="Y37" i="2"/>
  <c r="Y39" i="2"/>
  <c r="Y41" i="2"/>
  <c r="Y43" i="2"/>
  <c r="Y45" i="2"/>
  <c r="Y48" i="2"/>
  <c r="Y50" i="2"/>
  <c r="Y45" i="3"/>
  <c r="Y43" i="3"/>
  <c r="Y41" i="3"/>
  <c r="Y39" i="3"/>
  <c r="Y37" i="3"/>
  <c r="Y35" i="3"/>
  <c r="Y33" i="3"/>
  <c r="Q47" i="2"/>
  <c r="S43" i="2"/>
  <c r="S40" i="2"/>
  <c r="I34" i="2"/>
  <c r="I43" i="2"/>
  <c r="E38" i="2"/>
  <c r="E46" i="2"/>
  <c r="R42" i="5"/>
  <c r="R45" i="5"/>
  <c r="R37" i="5"/>
  <c r="R51" i="5"/>
  <c r="D36" i="5"/>
  <c r="D44" i="5"/>
  <c r="O50" i="5"/>
  <c r="O54" i="5" s="1"/>
  <c r="O43" i="5"/>
  <c r="O35" i="5"/>
  <c r="O46" i="5"/>
  <c r="O38" i="5"/>
  <c r="AK89" i="9"/>
  <c r="V51" i="5"/>
  <c r="R39" i="5"/>
  <c r="L39" i="5"/>
  <c r="L46" i="5"/>
  <c r="AA89" i="9"/>
  <c r="O45" i="5"/>
  <c r="F45" i="5"/>
  <c r="J36" i="3"/>
  <c r="J44" i="3"/>
  <c r="O56" i="1"/>
  <c r="O68" i="1"/>
  <c r="O54" i="1"/>
  <c r="H32" i="3"/>
  <c r="H39" i="3"/>
  <c r="H33" i="3"/>
  <c r="H38" i="3"/>
  <c r="J38" i="3"/>
  <c r="M57" i="1"/>
  <c r="O57" i="1"/>
  <c r="P57" i="1"/>
  <c r="P42" i="2"/>
  <c r="L58" i="1"/>
  <c r="I61" i="1"/>
  <c r="I74" i="1"/>
  <c r="I58" i="1"/>
  <c r="I64" i="1"/>
  <c r="I56" i="1"/>
  <c r="I47" i="1"/>
  <c r="I67" i="1"/>
  <c r="I59" i="1"/>
  <c r="I50" i="1"/>
  <c r="I41" i="1"/>
  <c r="P59" i="1"/>
  <c r="L54" i="1"/>
  <c r="P54" i="1"/>
  <c r="P66" i="1"/>
  <c r="P43" i="1"/>
  <c r="P48" i="1"/>
  <c r="P51" i="1"/>
  <c r="P49" i="1"/>
  <c r="G10" i="4"/>
  <c r="G14" i="4" s="1"/>
  <c r="F10" i="4"/>
  <c r="F14" i="4" s="1"/>
  <c r="O46" i="2"/>
  <c r="O45" i="2"/>
  <c r="W66" i="1"/>
  <c r="W62" i="1"/>
  <c r="W58" i="1"/>
  <c r="W53" i="1"/>
  <c r="W49" i="1"/>
  <c r="W45" i="1"/>
  <c r="W41" i="1"/>
  <c r="W67" i="1"/>
  <c r="W63" i="1"/>
  <c r="W59" i="1"/>
  <c r="W54" i="1"/>
  <c r="W50" i="1"/>
  <c r="W46" i="1"/>
  <c r="W42" i="1"/>
  <c r="W72" i="1"/>
  <c r="G48" i="2"/>
  <c r="G47" i="2"/>
  <c r="G44" i="2"/>
  <c r="G34" i="2"/>
  <c r="G50" i="2"/>
  <c r="S42" i="5"/>
  <c r="S48" i="1"/>
  <c r="S65" i="1"/>
  <c r="P33" i="5"/>
  <c r="P49" i="5"/>
  <c r="F51" i="5"/>
  <c r="F43" i="5"/>
  <c r="P69" i="1"/>
  <c r="M53" i="1"/>
  <c r="G66" i="1"/>
  <c r="S38" i="5"/>
  <c r="P44" i="5"/>
  <c r="P50" i="1"/>
  <c r="M66" i="1"/>
  <c r="P43" i="5"/>
  <c r="J33" i="3"/>
  <c r="J37" i="3"/>
  <c r="J41" i="3"/>
  <c r="J45" i="3"/>
  <c r="I10" i="4"/>
  <c r="I14" i="4" s="1"/>
  <c r="S45" i="5"/>
  <c r="S37" i="5"/>
  <c r="S50" i="5"/>
  <c r="S54" i="5" s="1"/>
  <c r="S49" i="5"/>
  <c r="S40" i="5"/>
  <c r="M64" i="1"/>
  <c r="M47" i="1"/>
  <c r="M59" i="1"/>
  <c r="AB7" i="9"/>
  <c r="AI43" i="9"/>
  <c r="S48" i="5"/>
  <c r="P39" i="5"/>
  <c r="F41" i="5"/>
  <c r="M52" i="1"/>
  <c r="G71" i="1"/>
  <c r="G63" i="1"/>
  <c r="U50" i="2"/>
  <c r="S46" i="5"/>
  <c r="S43" i="5"/>
  <c r="S64" i="1"/>
  <c r="S56" i="1"/>
  <c r="S47" i="1"/>
  <c r="S67" i="1"/>
  <c r="S59" i="1"/>
  <c r="S50" i="1"/>
  <c r="S42" i="1"/>
  <c r="T22" i="2"/>
  <c r="F36" i="5"/>
  <c r="F40" i="5"/>
  <c r="F44" i="5"/>
  <c r="F48" i="5"/>
  <c r="U89" i="9"/>
  <c r="U36" i="2"/>
  <c r="P42" i="5"/>
  <c r="P35" i="5"/>
  <c r="AE89" i="9"/>
  <c r="P41" i="5"/>
  <c r="P64" i="1"/>
  <c r="G42" i="1"/>
  <c r="V7" i="9"/>
  <c r="V56" i="1"/>
  <c r="V65" i="1"/>
  <c r="V41" i="1"/>
  <c r="V47" i="5"/>
  <c r="V48" i="5"/>
  <c r="V45" i="5"/>
  <c r="V42" i="5"/>
  <c r="V50" i="5"/>
  <c r="H49" i="2"/>
  <c r="I65" i="1"/>
  <c r="I48" i="1"/>
  <c r="J65" i="1"/>
  <c r="J61" i="1"/>
  <c r="J57" i="1"/>
  <c r="J52" i="1"/>
  <c r="J48" i="1"/>
  <c r="J42" i="1"/>
  <c r="I73" i="1"/>
  <c r="J74" i="1"/>
  <c r="L71" i="1"/>
  <c r="O58" i="1"/>
  <c r="H37" i="3"/>
  <c r="J42" i="3"/>
  <c r="D33" i="5"/>
  <c r="L33" i="5"/>
  <c r="L34" i="5"/>
  <c r="L35" i="5"/>
  <c r="F47" i="5"/>
  <c r="D49" i="5"/>
  <c r="O48" i="5"/>
  <c r="O36" i="5"/>
  <c r="R43" i="5"/>
  <c r="R33" i="5"/>
  <c r="S69" i="1"/>
  <c r="S58" i="1"/>
  <c r="S45" i="1"/>
  <c r="AK129" i="9"/>
  <c r="AN129" i="9"/>
  <c r="R43" i="9"/>
  <c r="I71" i="1"/>
  <c r="J72" i="1"/>
  <c r="G74" i="1"/>
  <c r="M72" i="1"/>
  <c r="M74" i="1"/>
  <c r="O74" i="1"/>
  <c r="P71" i="1"/>
  <c r="S73" i="1"/>
  <c r="AQ7" i="9"/>
  <c r="AQ89" i="9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B22" i="2"/>
  <c r="AQ46" i="9" s="1"/>
  <c r="AA22" i="2"/>
  <c r="AP46" i="9" s="1"/>
  <c r="Q7" i="9"/>
  <c r="Y7" i="9"/>
  <c r="X7" i="9"/>
  <c r="R73" i="1"/>
  <c r="R74" i="1"/>
  <c r="AH7" i="9"/>
  <c r="S74" i="1"/>
  <c r="T74" i="1"/>
  <c r="Y69" i="1"/>
  <c r="AN7" i="9"/>
  <c r="Z73" i="1"/>
  <c r="W73" i="1"/>
  <c r="W74" i="1"/>
  <c r="AK7" i="9"/>
  <c r="V67" i="1"/>
  <c r="V69" i="1"/>
  <c r="V46" i="1"/>
  <c r="V53" i="1"/>
  <c r="V45" i="1"/>
  <c r="V42" i="1"/>
  <c r="V57" i="1"/>
  <c r="V44" i="1"/>
  <c r="V58" i="1"/>
  <c r="V43" i="1"/>
  <c r="V51" i="1"/>
  <c r="V60" i="1"/>
  <c r="V68" i="1"/>
  <c r="V54" i="1"/>
  <c r="V63" i="1"/>
  <c r="X55" i="1"/>
  <c r="X68" i="1"/>
  <c r="X69" i="1"/>
  <c r="X44" i="1"/>
  <c r="X46" i="1"/>
  <c r="X63" i="1"/>
  <c r="X57" i="1"/>
  <c r="X72" i="1"/>
  <c r="X73" i="1"/>
  <c r="X50" i="1"/>
  <c r="X67" i="1"/>
  <c r="X41" i="1"/>
  <c r="X45" i="1"/>
  <c r="X49" i="1"/>
  <c r="X53" i="1"/>
  <c r="X58" i="1"/>
  <c r="X62" i="1"/>
  <c r="X66" i="1"/>
  <c r="V72" i="1"/>
  <c r="V74" i="1"/>
  <c r="AM7" i="9"/>
  <c r="C43" i="1"/>
  <c r="C49" i="1"/>
  <c r="C53" i="1"/>
  <c r="C58" i="1"/>
  <c r="C62" i="1"/>
  <c r="C66" i="1"/>
  <c r="C41" i="1"/>
  <c r="C51" i="1"/>
  <c r="C60" i="1"/>
  <c r="C71" i="1"/>
  <c r="C48" i="1"/>
  <c r="C57" i="1"/>
  <c r="C65" i="1"/>
  <c r="AC7" i="9"/>
  <c r="N68" i="1"/>
  <c r="N43" i="1"/>
  <c r="N47" i="1"/>
  <c r="N50" i="1"/>
  <c r="N53" i="1"/>
  <c r="N56" i="1"/>
  <c r="N59" i="1"/>
  <c r="N62" i="1"/>
  <c r="N64" i="1"/>
  <c r="N67" i="1"/>
  <c r="N61" i="1"/>
  <c r="N52" i="1"/>
  <c r="N42" i="1"/>
  <c r="W7" i="9"/>
  <c r="H46" i="1"/>
  <c r="H50" i="1"/>
  <c r="H56" i="1"/>
  <c r="H63" i="1"/>
  <c r="H67" i="1"/>
  <c r="H42" i="1"/>
  <c r="H52" i="1"/>
  <c r="H61" i="1"/>
  <c r="H49" i="1"/>
  <c r="H58" i="1"/>
  <c r="H66" i="1"/>
  <c r="H60" i="1"/>
  <c r="H41" i="1"/>
  <c r="L60" i="1"/>
  <c r="AA7" i="9"/>
  <c r="L43" i="1"/>
  <c r="L59" i="1"/>
  <c r="L63" i="1"/>
  <c r="L41" i="1"/>
  <c r="L57" i="1"/>
  <c r="L66" i="1"/>
  <c r="L42" i="1"/>
  <c r="L53" i="1"/>
  <c r="L46" i="1"/>
  <c r="L50" i="1"/>
  <c r="L48" i="1"/>
  <c r="L51" i="1"/>
  <c r="Q46" i="1"/>
  <c r="Q43" i="1"/>
  <c r="Q71" i="1"/>
  <c r="Q54" i="1"/>
  <c r="Q44" i="1"/>
  <c r="Q47" i="1"/>
  <c r="Q56" i="1"/>
  <c r="Q64" i="1"/>
  <c r="Q42" i="1"/>
  <c r="Q52" i="1"/>
  <c r="Q61" i="1"/>
  <c r="Q69" i="1"/>
  <c r="Q45" i="1"/>
  <c r="Q58" i="1"/>
  <c r="Q73" i="1"/>
  <c r="Q50" i="1"/>
  <c r="Q59" i="1"/>
  <c r="O69" i="1"/>
  <c r="O42" i="1"/>
  <c r="O49" i="1"/>
  <c r="O53" i="1"/>
  <c r="O61" i="1"/>
  <c r="O66" i="1"/>
  <c r="O65" i="1"/>
  <c r="O48" i="1"/>
  <c r="AD7" i="9"/>
  <c r="O50" i="1"/>
  <c r="O59" i="1"/>
  <c r="O67" i="1"/>
  <c r="O41" i="1"/>
  <c r="O51" i="1"/>
  <c r="O60" i="1"/>
  <c r="M42" i="1"/>
  <c r="M65" i="1"/>
  <c r="M58" i="1"/>
  <c r="M61" i="1"/>
  <c r="M73" i="1"/>
  <c r="M46" i="1"/>
  <c r="M54" i="1"/>
  <c r="M63" i="1"/>
  <c r="M41" i="1"/>
  <c r="M51" i="1"/>
  <c r="M60" i="1"/>
  <c r="M49" i="1"/>
  <c r="M62" i="1"/>
  <c r="M43" i="1"/>
  <c r="M48" i="1"/>
  <c r="G59" i="1"/>
  <c r="G41" i="1"/>
  <c r="G51" i="1"/>
  <c r="G60" i="1"/>
  <c r="G48" i="1"/>
  <c r="G57" i="1"/>
  <c r="G65" i="1"/>
  <c r="G54" i="1"/>
  <c r="G73" i="1"/>
  <c r="G43" i="1"/>
  <c r="G58" i="1"/>
  <c r="R48" i="1"/>
  <c r="R44" i="1"/>
  <c r="R51" i="1"/>
  <c r="R56" i="1"/>
  <c r="R61" i="1"/>
  <c r="R69" i="1"/>
  <c r="R57" i="1"/>
  <c r="R41" i="1"/>
  <c r="R49" i="1"/>
  <c r="R58" i="1"/>
  <c r="R66" i="1"/>
  <c r="R42" i="1"/>
  <c r="R50" i="1"/>
  <c r="R59" i="1"/>
  <c r="R67" i="1"/>
  <c r="U42" i="1"/>
  <c r="U50" i="1"/>
  <c r="U59" i="1"/>
  <c r="U67" i="1"/>
  <c r="U47" i="1"/>
  <c r="U56" i="1"/>
  <c r="U64" i="1"/>
  <c r="U44" i="1"/>
  <c r="U52" i="1"/>
  <c r="U61" i="1"/>
  <c r="U69" i="1"/>
  <c r="U46" i="1"/>
  <c r="U63" i="1"/>
  <c r="U49" i="1"/>
  <c r="U66" i="1"/>
  <c r="U73" i="1"/>
  <c r="Z70" i="1"/>
  <c r="N48" i="1"/>
  <c r="N65" i="1"/>
  <c r="L65" i="1"/>
  <c r="L67" i="1"/>
  <c r="L56" i="1"/>
  <c r="L47" i="1"/>
  <c r="AF7" i="9"/>
  <c r="Q66" i="1"/>
  <c r="L73" i="1"/>
  <c r="H53" i="1"/>
  <c r="H65" i="1"/>
  <c r="H48" i="1"/>
  <c r="Q65" i="1"/>
  <c r="Q48" i="1"/>
  <c r="Q60" i="1"/>
  <c r="Q41" i="1"/>
  <c r="L52" i="1"/>
  <c r="Q63" i="1"/>
  <c r="C52" i="1"/>
  <c r="C64" i="1"/>
  <c r="C47" i="1"/>
  <c r="C63" i="1"/>
  <c r="C54" i="1"/>
  <c r="C46" i="1"/>
  <c r="H59" i="1"/>
  <c r="H47" i="1"/>
  <c r="L64" i="1"/>
  <c r="H71" i="1"/>
  <c r="H72" i="1"/>
  <c r="H73" i="1"/>
  <c r="C72" i="1"/>
  <c r="C73" i="1"/>
  <c r="C74" i="1"/>
  <c r="N66" i="1"/>
  <c r="N60" i="1"/>
  <c r="N54" i="1"/>
  <c r="N49" i="1"/>
  <c r="N41" i="1"/>
  <c r="N72" i="1"/>
  <c r="N74" i="1"/>
  <c r="Q74" i="1"/>
  <c r="R7" i="9"/>
  <c r="AA71" i="1"/>
  <c r="AA72" i="1"/>
  <c r="AA73" i="1"/>
  <c r="AA74" i="1"/>
  <c r="AO7" i="9"/>
  <c r="AB71" i="1"/>
  <c r="AB72" i="1"/>
  <c r="AB73" i="1"/>
  <c r="AB74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H53" i="5" l="1"/>
  <c r="U43" i="2"/>
  <c r="H44" i="2"/>
  <c r="G41" i="2"/>
  <c r="O49" i="2"/>
  <c r="H35" i="2"/>
  <c r="S42" i="2"/>
  <c r="S36" i="2"/>
  <c r="D40" i="2"/>
  <c r="T53" i="5"/>
  <c r="P49" i="2"/>
  <c r="J54" i="5"/>
  <c r="P46" i="2"/>
  <c r="W51" i="2"/>
  <c r="K47" i="2"/>
  <c r="M41" i="2"/>
  <c r="M49" i="2"/>
  <c r="F70" i="1"/>
  <c r="P41" i="2"/>
  <c r="S47" i="2"/>
  <c r="G53" i="5"/>
  <c r="P40" i="2"/>
  <c r="K41" i="2"/>
  <c r="P37" i="2"/>
  <c r="G37" i="2"/>
  <c r="S49" i="2"/>
  <c r="S44" i="2"/>
  <c r="E70" i="1"/>
  <c r="G33" i="2"/>
  <c r="S34" i="2"/>
  <c r="O39" i="2"/>
  <c r="P48" i="2"/>
  <c r="C54" i="5"/>
  <c r="H54" i="5"/>
  <c r="B70" i="1"/>
  <c r="Y70" i="1"/>
  <c r="S37" i="2"/>
  <c r="K37" i="2"/>
  <c r="U45" i="2"/>
  <c r="G38" i="2"/>
  <c r="O42" i="2"/>
  <c r="O51" i="2" s="1"/>
  <c r="S41" i="2"/>
  <c r="Z54" i="5"/>
  <c r="S39" i="2"/>
  <c r="X52" i="5"/>
  <c r="X54" i="5"/>
  <c r="K33" i="2"/>
  <c r="H52" i="5"/>
  <c r="C53" i="5"/>
  <c r="X46" i="3"/>
  <c r="Z46" i="3"/>
  <c r="W46" i="3"/>
  <c r="E46" i="3"/>
  <c r="T46" i="3"/>
  <c r="N46" i="3"/>
  <c r="X53" i="5"/>
  <c r="Y52" i="5"/>
  <c r="B54" i="5"/>
  <c r="P54" i="5"/>
  <c r="C52" i="5"/>
  <c r="H39" i="2"/>
  <c r="K50" i="2"/>
  <c r="U41" i="2"/>
  <c r="O48" i="2"/>
  <c r="P38" i="2"/>
  <c r="U39" i="2"/>
  <c r="O41" i="2"/>
  <c r="L50" i="2"/>
  <c r="F45" i="2"/>
  <c r="O36" i="2"/>
  <c r="O44" i="2"/>
  <c r="P44" i="2"/>
  <c r="K44" i="2"/>
  <c r="K42" i="2"/>
  <c r="K46" i="2"/>
  <c r="K38" i="2"/>
  <c r="H34" i="2"/>
  <c r="H48" i="2"/>
  <c r="J36" i="2"/>
  <c r="H36" i="2"/>
  <c r="P35" i="2"/>
  <c r="O40" i="2"/>
  <c r="P50" i="2"/>
  <c r="U46" i="9"/>
  <c r="J39" i="2"/>
  <c r="O47" i="2"/>
  <c r="O43" i="2"/>
  <c r="K36" i="2"/>
  <c r="K49" i="2"/>
  <c r="P36" i="2"/>
  <c r="R35" i="2"/>
  <c r="O37" i="2"/>
  <c r="U42" i="2"/>
  <c r="AJ46" i="9"/>
  <c r="H33" i="2"/>
  <c r="P43" i="2"/>
  <c r="P51" i="2" s="1"/>
  <c r="R39" i="2"/>
  <c r="C50" i="2"/>
  <c r="H43" i="2"/>
  <c r="L34" i="2"/>
  <c r="J44" i="2"/>
  <c r="S45" i="2"/>
  <c r="O33" i="2"/>
  <c r="P33" i="2"/>
  <c r="K39" i="2"/>
  <c r="K35" i="2"/>
  <c r="K43" i="2"/>
  <c r="K48" i="2"/>
  <c r="U35" i="2"/>
  <c r="O50" i="2"/>
  <c r="P34" i="2"/>
  <c r="O38" i="2"/>
  <c r="P39" i="2"/>
  <c r="H37" i="2"/>
  <c r="O34" i="2"/>
  <c r="P47" i="2"/>
  <c r="AE46" i="9"/>
  <c r="K40" i="2"/>
  <c r="K34" i="2"/>
  <c r="C43" i="2"/>
  <c r="C37" i="2"/>
  <c r="C41" i="2"/>
  <c r="D34" i="2"/>
  <c r="D39" i="2"/>
  <c r="D70" i="1"/>
  <c r="R70" i="1"/>
  <c r="Q33" i="2"/>
  <c r="E33" i="2"/>
  <c r="E50" i="2"/>
  <c r="Q36" i="2"/>
  <c r="J37" i="2"/>
  <c r="J38" i="2"/>
  <c r="J43" i="2"/>
  <c r="J40" i="2"/>
  <c r="J47" i="2"/>
  <c r="J46" i="2"/>
  <c r="J35" i="2"/>
  <c r="J50" i="2"/>
  <c r="J48" i="2"/>
  <c r="J42" i="2"/>
  <c r="J49" i="2"/>
  <c r="J41" i="2"/>
  <c r="Y46" i="9"/>
  <c r="J33" i="2"/>
  <c r="J45" i="2"/>
  <c r="Y53" i="5"/>
  <c r="B46" i="3"/>
  <c r="E45" i="2"/>
  <c r="I40" i="2"/>
  <c r="Q43" i="2"/>
  <c r="Q54" i="5"/>
  <c r="T54" i="5"/>
  <c r="T70" i="1"/>
  <c r="Q48" i="2"/>
  <c r="E35" i="2"/>
  <c r="E40" i="2"/>
  <c r="X46" i="9"/>
  <c r="Q50" i="2"/>
  <c r="Q35" i="2"/>
  <c r="M51" i="2"/>
  <c r="X51" i="2"/>
  <c r="AH46" i="9"/>
  <c r="S38" i="2"/>
  <c r="S35" i="2"/>
  <c r="S48" i="2"/>
  <c r="S50" i="2"/>
  <c r="G43" i="2"/>
  <c r="G40" i="2"/>
  <c r="G36" i="2"/>
  <c r="G49" i="2"/>
  <c r="V46" i="9"/>
  <c r="G45" i="2"/>
  <c r="G35" i="2"/>
  <c r="S70" i="1"/>
  <c r="J70" i="1"/>
  <c r="Q42" i="2"/>
  <c r="E41" i="2"/>
  <c r="Q40" i="2"/>
  <c r="E54" i="5"/>
  <c r="F46" i="3"/>
  <c r="S46" i="3"/>
  <c r="J53" i="5"/>
  <c r="G46" i="2"/>
  <c r="R47" i="2"/>
  <c r="R50" i="2"/>
  <c r="R41" i="2"/>
  <c r="R42" i="2"/>
  <c r="R48" i="2"/>
  <c r="R40" i="2"/>
  <c r="R33" i="2"/>
  <c r="R34" i="2"/>
  <c r="R37" i="2"/>
  <c r="R43" i="2"/>
  <c r="L45" i="2"/>
  <c r="R46" i="9"/>
  <c r="C38" i="2"/>
  <c r="C39" i="2"/>
  <c r="C33" i="2"/>
  <c r="C42" i="2"/>
  <c r="C36" i="2"/>
  <c r="C49" i="2"/>
  <c r="C35" i="2"/>
  <c r="C46" i="2"/>
  <c r="C48" i="2"/>
  <c r="M54" i="5"/>
  <c r="B43" i="2"/>
  <c r="B41" i="2"/>
  <c r="B49" i="2"/>
  <c r="B45" i="2"/>
  <c r="B34" i="2"/>
  <c r="B37" i="2"/>
  <c r="B42" i="2"/>
  <c r="B35" i="2"/>
  <c r="B48" i="2"/>
  <c r="B39" i="2"/>
  <c r="Q46" i="9"/>
  <c r="B36" i="2"/>
  <c r="B50" i="2"/>
  <c r="B40" i="2"/>
  <c r="B44" i="2"/>
  <c r="B33" i="2"/>
  <c r="B47" i="2"/>
  <c r="B38" i="2"/>
  <c r="I44" i="2"/>
  <c r="I38" i="2"/>
  <c r="I45" i="2"/>
  <c r="I39" i="2"/>
  <c r="I50" i="2"/>
  <c r="I42" i="2"/>
  <c r="I47" i="2"/>
  <c r="I35" i="2"/>
  <c r="I37" i="2"/>
  <c r="R46" i="2"/>
  <c r="C40" i="2"/>
  <c r="R38" i="2"/>
  <c r="C34" i="2"/>
  <c r="L38" i="2"/>
  <c r="I49" i="2"/>
  <c r="I33" i="2"/>
  <c r="D46" i="2"/>
  <c r="D49" i="2"/>
  <c r="G46" i="3"/>
  <c r="H41" i="2"/>
  <c r="H38" i="2"/>
  <c r="H46" i="2"/>
  <c r="H47" i="2"/>
  <c r="H40" i="2"/>
  <c r="H50" i="2"/>
  <c r="W46" i="9"/>
  <c r="H42" i="2"/>
  <c r="J52" i="5"/>
  <c r="Q37" i="2"/>
  <c r="Q44" i="2"/>
  <c r="Q45" i="2"/>
  <c r="Q46" i="2"/>
  <c r="Q39" i="2"/>
  <c r="AF46" i="9"/>
  <c r="Q38" i="2"/>
  <c r="Q34" i="2"/>
  <c r="Q49" i="2"/>
  <c r="U47" i="2"/>
  <c r="U38" i="2"/>
  <c r="U34" i="2"/>
  <c r="U37" i="2"/>
  <c r="U44" i="2"/>
  <c r="U40" i="2"/>
  <c r="U33" i="2"/>
  <c r="U49" i="2"/>
  <c r="U48" i="2"/>
  <c r="V51" i="2"/>
  <c r="M53" i="5"/>
  <c r="M52" i="5"/>
  <c r="N45" i="2"/>
  <c r="N50" i="2"/>
  <c r="N49" i="2"/>
  <c r="N43" i="2"/>
  <c r="N42" i="2"/>
  <c r="N36" i="2"/>
  <c r="N44" i="2"/>
  <c r="N38" i="2"/>
  <c r="N46" i="2"/>
  <c r="AC46" i="9"/>
  <c r="N47" i="2"/>
  <c r="N34" i="2"/>
  <c r="N35" i="2"/>
  <c r="N48" i="2"/>
  <c r="N37" i="2"/>
  <c r="N41" i="2"/>
  <c r="N40" i="2"/>
  <c r="N39" i="2"/>
  <c r="E42" i="2"/>
  <c r="E36" i="2"/>
  <c r="E44" i="2"/>
  <c r="E47" i="2"/>
  <c r="E43" i="2"/>
  <c r="T46" i="9"/>
  <c r="E34" i="2"/>
  <c r="E49" i="2"/>
  <c r="E48" i="2"/>
  <c r="E39" i="2"/>
  <c r="L35" i="2"/>
  <c r="AA46" i="9"/>
  <c r="L48" i="2"/>
  <c r="L42" i="2"/>
  <c r="L40" i="2"/>
  <c r="L44" i="2"/>
  <c r="L47" i="2"/>
  <c r="L49" i="2"/>
  <c r="L41" i="2"/>
  <c r="L43" i="2"/>
  <c r="F54" i="5"/>
  <c r="L36" i="2"/>
  <c r="N54" i="5"/>
  <c r="I52" i="5"/>
  <c r="U46" i="3"/>
  <c r="T52" i="5"/>
  <c r="M70" i="1"/>
  <c r="F53" i="5"/>
  <c r="AG46" i="9"/>
  <c r="R45" i="2"/>
  <c r="R36" i="2"/>
  <c r="C44" i="2"/>
  <c r="C45" i="2"/>
  <c r="R44" i="2"/>
  <c r="I46" i="2"/>
  <c r="L39" i="2"/>
  <c r="L37" i="2"/>
  <c r="L46" i="2"/>
  <c r="I36" i="2"/>
  <c r="I41" i="2"/>
  <c r="Q53" i="5"/>
  <c r="K54" i="5"/>
  <c r="D48" i="2"/>
  <c r="D47" i="2"/>
  <c r="N33" i="2"/>
  <c r="Q46" i="3"/>
  <c r="D46" i="3"/>
  <c r="P46" i="3"/>
  <c r="R46" i="3"/>
  <c r="O46" i="3"/>
  <c r="AC46" i="3"/>
  <c r="AC54" i="5"/>
  <c r="AC52" i="5"/>
  <c r="AC53" i="5"/>
  <c r="AC51" i="2"/>
  <c r="AC70" i="1"/>
  <c r="P52" i="5"/>
  <c r="W70" i="1"/>
  <c r="R54" i="5"/>
  <c r="P70" i="1"/>
  <c r="Z51" i="2"/>
  <c r="B52" i="5"/>
  <c r="B53" i="5"/>
  <c r="L46" i="3"/>
  <c r="O53" i="5"/>
  <c r="Y46" i="3"/>
  <c r="Z53" i="5"/>
  <c r="G54" i="5"/>
  <c r="K46" i="3"/>
  <c r="R53" i="5"/>
  <c r="L54" i="5"/>
  <c r="I70" i="1"/>
  <c r="D45" i="2"/>
  <c r="D50" i="2"/>
  <c r="D33" i="2"/>
  <c r="D38" i="2"/>
  <c r="D36" i="2"/>
  <c r="S46" i="9"/>
  <c r="D37" i="2"/>
  <c r="D43" i="2"/>
  <c r="D44" i="2"/>
  <c r="D42" i="2"/>
  <c r="F39" i="2"/>
  <c r="F49" i="2"/>
  <c r="F47" i="2"/>
  <c r="F48" i="2"/>
  <c r="F35" i="2"/>
  <c r="F44" i="2"/>
  <c r="F46" i="2"/>
  <c r="F50" i="2"/>
  <c r="F38" i="2"/>
  <c r="F34" i="2"/>
  <c r="F37" i="2"/>
  <c r="F33" i="2"/>
  <c r="F42" i="2"/>
  <c r="F36" i="2"/>
  <c r="F40" i="2"/>
  <c r="L52" i="5"/>
  <c r="L53" i="5"/>
  <c r="T45" i="2"/>
  <c r="T48" i="2"/>
  <c r="T47" i="2"/>
  <c r="T34" i="2"/>
  <c r="T36" i="2"/>
  <c r="T41" i="2"/>
  <c r="T43" i="2"/>
  <c r="T49" i="2"/>
  <c r="T40" i="2"/>
  <c r="AI46" i="9"/>
  <c r="T35" i="2"/>
  <c r="T50" i="2"/>
  <c r="T37" i="2"/>
  <c r="T44" i="2"/>
  <c r="T42" i="2"/>
  <c r="T39" i="2"/>
  <c r="T46" i="2"/>
  <c r="T38" i="2"/>
  <c r="K52" i="5"/>
  <c r="K53" i="5"/>
  <c r="N53" i="5"/>
  <c r="N52" i="5"/>
  <c r="D52" i="5"/>
  <c r="D53" i="5"/>
  <c r="E52" i="5"/>
  <c r="E53" i="5"/>
  <c r="V53" i="5"/>
  <c r="V52" i="5"/>
  <c r="V54" i="5"/>
  <c r="F52" i="5"/>
  <c r="H46" i="3"/>
  <c r="O52" i="5"/>
  <c r="R52" i="5"/>
  <c r="V46" i="3"/>
  <c r="Q52" i="5"/>
  <c r="M46" i="3"/>
  <c r="P53" i="5"/>
  <c r="S52" i="5"/>
  <c r="T33" i="2"/>
  <c r="Y51" i="2"/>
  <c r="I46" i="3"/>
  <c r="C46" i="3"/>
  <c r="J46" i="3"/>
  <c r="G52" i="5"/>
  <c r="Z52" i="5"/>
  <c r="AA54" i="5"/>
  <c r="AB54" i="5"/>
  <c r="AA46" i="3"/>
  <c r="AB46" i="3"/>
  <c r="AA53" i="5"/>
  <c r="AA52" i="5"/>
  <c r="AB53" i="5"/>
  <c r="AB52" i="5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46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46" i="2"/>
  <c r="U70" i="1"/>
  <c r="H70" i="1"/>
  <c r="Q70" i="1"/>
  <c r="L70" i="1"/>
  <c r="N70" i="1"/>
  <c r="X70" i="1"/>
  <c r="G70" i="1"/>
  <c r="O70" i="1"/>
  <c r="C70" i="1"/>
  <c r="V70" i="1"/>
  <c r="AB70" i="1"/>
  <c r="AA70" i="1"/>
  <c r="S51" i="2" l="1"/>
  <c r="K51" i="2"/>
  <c r="G51" i="2"/>
  <c r="L51" i="2"/>
  <c r="D51" i="2"/>
  <c r="I51" i="2"/>
  <c r="H51" i="2"/>
  <c r="J51" i="2"/>
  <c r="B51" i="2"/>
  <c r="F51" i="2"/>
  <c r="U51" i="2"/>
  <c r="Q51" i="2"/>
  <c r="E51" i="2"/>
  <c r="N51" i="2"/>
  <c r="C51" i="2"/>
  <c r="R51" i="2"/>
  <c r="T51" i="2"/>
  <c r="AA51" i="2"/>
  <c r="AB51" i="2"/>
</calcChain>
</file>

<file path=xl/sharedStrings.xml><?xml version="1.0" encoding="utf-8"?>
<sst xmlns="http://schemas.openxmlformats.org/spreadsheetml/2006/main" count="552" uniqueCount="222">
  <si>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</si>
  <si>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</si>
  <si>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</si>
  <si>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</si>
  <si>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</si>
  <si>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</si>
  <si>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</si>
  <si>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</si>
  <si>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</si>
  <si>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</si>
  <si>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</si>
  <si>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</si>
  <si>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</si>
  <si>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</si>
  <si>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</si>
  <si>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</si>
  <si>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</si>
  <si>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</si>
  <si>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</si>
  <si>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</si>
  <si>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</si>
  <si>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</si>
  <si>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</si>
  <si>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</si>
  <si>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</si>
  <si>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</si>
  <si>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</si>
  <si>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</si>
  <si>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</si>
  <si>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</si>
  <si>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</si>
  <si>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</si>
  <si>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</si>
  <si>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</si>
  <si>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</si>
  <si>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</si>
  <si>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</si>
  <si>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</si>
  <si>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</si>
  <si>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</si>
  <si>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</si>
  <si>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</si>
  <si>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</si>
  <si>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</si>
  <si>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</si>
  <si>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</si>
  <si>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</si>
  <si>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</si>
  <si>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</si>
  <si>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</si>
  <si>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</si>
  <si>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</si>
  <si>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</si>
  <si>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</si>
  <si>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</si>
  <si>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</si>
  <si>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</si>
  <si>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</si>
  <si>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</si>
  <si>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</si>
  <si>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</si>
  <si>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</si>
  <si>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</si>
  <si>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</si>
  <si>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</si>
  <si>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</si>
  <si>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</si>
  <si>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</si>
  <si>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</si>
  <si>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</si>
  <si>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</si>
  <si>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</si>
  <si>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</si>
  <si>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</si>
  <si>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</si>
  <si>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</si>
  <si>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</si>
  <si>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</si>
  <si>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</si>
  <si>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</si>
  <si>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</si>
  <si>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</si>
  <si>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</si>
  <si>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</si>
  <si>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</si>
  <si>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</si>
  <si>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</si>
  <si>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</si>
  <si>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</si>
  <si>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</si>
  <si>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</si>
  <si>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</si>
  <si>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</si>
  <si>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</si>
  <si>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</si>
  <si>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</si>
  <si>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</si>
  <si>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</si>
  <si>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</si>
  <si>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</si>
  <si>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</si>
  <si>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</si>
  <si>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</si>
  <si>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</si>
  <si>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</si>
  <si>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</si>
  <si>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</si>
  <si>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</si>
  <si>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</si>
  <si>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</si>
  <si>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</si>
  <si>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</si>
  <si>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</si>
  <si>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</si>
  <si>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</si>
  <si>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</si>
  <si>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</si>
  <si>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</si>
  <si>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</si>
  <si>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</si>
  <si>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</si>
  <si>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</si>
  <si>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</si>
  <si>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</si>
  <si>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</si>
  <si>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</si>
  <si>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</si>
  <si>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</si>
  <si>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</si>
  <si>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</si>
  <si>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</si>
  <si>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</si>
  <si>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</si>
  <si>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</si>
  <si>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</si>
  <si>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</si>
  <si>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</si>
  <si>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</si>
  <si>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</si>
  <si>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</si>
  <si>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</si>
  <si>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</si>
  <si>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</si>
  <si>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</si>
  <si>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</si>
  <si>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</si>
  <si>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</si>
  <si>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</si>
  <si>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</si>
  <si>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</si>
  <si>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</si>
  <si>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</si>
  <si>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</si>
  <si>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</si>
  <si>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</si>
  <si>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</si>
  <si>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</si>
  <si>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</si>
  <si>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</si>
  <si>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</si>
  <si>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</si>
  <si>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</si>
  <si>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</si>
  <si>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</si>
  <si>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</si>
  <si>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</si>
  <si>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</si>
  <si>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</si>
  <si>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</si>
  <si>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</si>
  <si>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</si>
  <si>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</si>
  <si>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</si>
  <si>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</si>
  <si>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</si>
  <si>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</si>
  <si>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</si>
  <si>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</si>
  <si>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</si>
  <si>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</si>
  <si>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小山市</t>
    <rPh sb="0" eb="3">
      <t>オヤマシ</t>
    </rPh>
    <phoneticPr fontId="2"/>
  </si>
  <si>
    <t>０１(H13)</t>
    <phoneticPr fontId="2"/>
  </si>
  <si>
    <t>０２(H14)</t>
    <phoneticPr fontId="2"/>
  </si>
  <si>
    <t>０３(H15)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</si>
  <si>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</si>
  <si>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</si>
  <si>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</si>
  <si>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</si>
  <si>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</si>
  <si>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</si>
  <si>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</si>
  <si>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０５(H17)</t>
    <phoneticPr fontId="2"/>
  </si>
  <si>
    <t>21実質公債費比率</t>
    <rPh sb="2" eb="4">
      <t>ジッシツ</t>
    </rPh>
    <rPh sb="4" eb="6">
      <t>コウサイ</t>
    </rPh>
    <rPh sb="6" eb="7">
      <t>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</si>
  <si>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</si>
  <si>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０６(H18)</t>
    <phoneticPr fontId="2"/>
  </si>
  <si>
    <t>０７(H19)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</si>
  <si>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</si>
  <si>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</si>
  <si>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</si>
  <si>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</si>
  <si>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</si>
  <si>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</si>
  <si>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０８(H20)</t>
    <phoneticPr fontId="2"/>
  </si>
  <si>
    <t>０９(H21)</t>
    <phoneticPr fontId="2"/>
  </si>
  <si>
    <t>１０(H22)</t>
    <phoneticPr fontId="2"/>
  </si>
  <si>
    <t>１１(H23)</t>
    <phoneticPr fontId="2"/>
  </si>
  <si>
    <t>１０(H22）</t>
    <phoneticPr fontId="2"/>
  </si>
  <si>
    <t>-</t>
  </si>
  <si>
    <t xml:space="preserve"> (3) 震災復興特別交付税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</si>
  <si>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</si>
  <si>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</si>
  <si>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</si>
  <si>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</si>
  <si>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１６(H28)</t>
    <phoneticPr fontId="2"/>
  </si>
  <si>
    <t>うち臨時財政対策債</t>
    <rPh sb="2" eb="9">
      <t>リ</t>
    </rPh>
    <phoneticPr fontId="2"/>
  </si>
  <si>
    <t>１７(H29)</t>
    <phoneticPr fontId="2"/>
  </si>
  <si>
    <t>１８(H30)</t>
    <phoneticPr fontId="2"/>
  </si>
  <si>
    <t>小山市</t>
    <rPh sb="0" eb="3">
      <t>オヤマシ</t>
    </rPh>
    <phoneticPr fontId="2"/>
  </si>
  <si>
    <t>１９(R１)</t>
    <phoneticPr fontId="2"/>
  </si>
  <si>
    <t>８ 自動車税環境性能割交付金</t>
  </si>
  <si>
    <t>８ 自動車税環境性能割交付金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</si>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</sst>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1" fillId="0" borderId="0">
      <alignment vertical="center"/>
    </xf>
  </cellStyleXfs>
  <cellXfs count="102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0" xfId="1" applyFont="1"/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182" fontId="5" fillId="0" borderId="1" xfId="0" applyNumberFormat="1" applyFont="1" applyBorder="1" applyAlignment="1">
      <alignment horizontal="right" vertical="center"/>
    </xf>
    <xf numFmtId="183" fontId="4" fillId="0" borderId="1" xfId="1" applyNumberFormat="1" applyFont="1" applyBorder="1" applyAlignment="1" applyProtection="1">
      <alignment horizontal="right"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2" xfId="1" applyNumberFormat="1" applyFont="1" applyBorder="1" applyAlignment="1">
      <alignment vertical="center"/>
    </xf>
    <xf numFmtId="183" fontId="4" fillId="0" borderId="2" xfId="1" applyNumberFormat="1" applyFont="1" applyBorder="1" applyAlignment="1" applyProtection="1">
      <alignment vertical="center"/>
    </xf>
    <xf numFmtId="183" fontId="5" fillId="0" borderId="2" xfId="1" applyNumberFormat="1" applyFont="1" applyBorder="1" applyAlignment="1">
      <alignment vertical="center"/>
    </xf>
    <xf numFmtId="183" fontId="4" fillId="0" borderId="2" xfId="1" applyNumberFormat="1" applyFont="1" applyBorder="1" applyAlignment="1" applyProtection="1">
      <alignment horizontal="right" vertical="center"/>
    </xf>
    <xf numFmtId="179" fontId="5" fillId="0" borderId="2" xfId="0" applyNumberFormat="1" applyFont="1" applyBorder="1" applyAlignment="1">
      <alignment vertical="center"/>
    </xf>
    <xf numFmtId="181" fontId="5" fillId="0" borderId="2" xfId="0" applyNumberFormat="1" applyFont="1" applyBorder="1" applyAlignment="1">
      <alignment vertical="center"/>
    </xf>
    <xf numFmtId="182" fontId="5" fillId="0" borderId="2" xfId="0" applyNumberFormat="1" applyFont="1" applyBorder="1" applyAlignment="1">
      <alignment vertical="center"/>
    </xf>
    <xf numFmtId="182" fontId="5" fillId="0" borderId="2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vertical="center"/>
    </xf>
    <xf numFmtId="179" fontId="4" fillId="0" borderId="2" xfId="1" applyNumberFormat="1" applyFont="1" applyFill="1" applyBorder="1" applyProtection="1"/>
    <xf numFmtId="179" fontId="5" fillId="0" borderId="2" xfId="1" applyNumberFormat="1" applyFont="1" applyBorder="1"/>
    <xf numFmtId="179" fontId="4" fillId="0" borderId="2" xfId="0" applyNumberFormat="1" applyFont="1" applyFill="1" applyBorder="1" applyProtection="1"/>
    <xf numFmtId="183" fontId="4" fillId="0" borderId="2" xfId="1" applyNumberFormat="1" applyFont="1" applyFill="1" applyBorder="1" applyProtection="1"/>
    <xf numFmtId="183" fontId="5" fillId="0" borderId="2" xfId="1" applyNumberFormat="1" applyFont="1" applyBorder="1"/>
    <xf numFmtId="183" fontId="4" fillId="0" borderId="2" xfId="0" applyNumberFormat="1" applyFont="1" applyFill="1" applyBorder="1" applyProtection="1"/>
    <xf numFmtId="183" fontId="4" fillId="0" borderId="2" xfId="0" applyNumberFormat="1" applyFont="1" applyFill="1" applyBorder="1" applyAlignment="1" applyProtection="1"/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183" fontId="4" fillId="0" borderId="0" xfId="0" applyNumberFormat="1" applyFont="1" applyAlignment="1">
      <alignment horizontal="center"/>
    </xf>
  </cellXfs>
  <cellStyles count="4">
    <cellStyle name="桁区切り" xfId="1" builtinId="6"/>
    <cellStyle name="標準" xfId="0" builtinId="0"/>
    <cellStyle name="標準 3" xfId="3" xr:uid="{2F6B1973-4CD6-4373-91D6-9625201C73C8}"/>
    <cellStyle name="標準 6" xfId="2" xr:uid="{E38AE7A9-12D3-4D1D-81A4-05E9C4476A6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49313602674735385"/>
          <c:y val="2.4131566886443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00171461839033E-2"/>
          <c:y val="8.9727405352166223E-2"/>
          <c:w val="0.84804934360393758"/>
          <c:h val="0.7237060825905254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グラフ!$Q$1:$AU$1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９９(H11）</c:v>
                </c:pt>
                <c:pt idx="11">
                  <c:v>００(H12）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グラフ!$Q$7:$AU$7</c:f>
              <c:numCache>
                <c:formatCode>#,##0,</c:formatCode>
                <c:ptCount val="31"/>
                <c:pt idx="0">
                  <c:v>35250638</c:v>
                </c:pt>
                <c:pt idx="1">
                  <c:v>38848147</c:v>
                </c:pt>
                <c:pt idx="2">
                  <c:v>43042583</c:v>
                </c:pt>
                <c:pt idx="3">
                  <c:v>47474053</c:v>
                </c:pt>
                <c:pt idx="4">
                  <c:v>49691149</c:v>
                </c:pt>
                <c:pt idx="5">
                  <c:v>45823847</c:v>
                </c:pt>
                <c:pt idx="6">
                  <c:v>46817584</c:v>
                </c:pt>
                <c:pt idx="7">
                  <c:v>47596404</c:v>
                </c:pt>
                <c:pt idx="8">
                  <c:v>47510187</c:v>
                </c:pt>
                <c:pt idx="9">
                  <c:v>48631120</c:v>
                </c:pt>
                <c:pt idx="10">
                  <c:v>50689643</c:v>
                </c:pt>
                <c:pt idx="11">
                  <c:v>50073429</c:v>
                </c:pt>
                <c:pt idx="12">
                  <c:v>50821526</c:v>
                </c:pt>
                <c:pt idx="13">
                  <c:v>50401577</c:v>
                </c:pt>
                <c:pt idx="14">
                  <c:v>49668246</c:v>
                </c:pt>
                <c:pt idx="15">
                  <c:v>50537650</c:v>
                </c:pt>
                <c:pt idx="16">
                  <c:v>51688073</c:v>
                </c:pt>
                <c:pt idx="17">
                  <c:v>53010273</c:v>
                </c:pt>
                <c:pt idx="18">
                  <c:v>53564809</c:v>
                </c:pt>
                <c:pt idx="19">
                  <c:v>53033933</c:v>
                </c:pt>
                <c:pt idx="20">
                  <c:v>54110968</c:v>
                </c:pt>
                <c:pt idx="21">
                  <c:v>55046830</c:v>
                </c:pt>
                <c:pt idx="22">
                  <c:v>57810035</c:v>
                </c:pt>
                <c:pt idx="23">
                  <c:v>58139996</c:v>
                </c:pt>
                <c:pt idx="24">
                  <c:v>60909362</c:v>
                </c:pt>
                <c:pt idx="25">
                  <c:v>59493443</c:v>
                </c:pt>
                <c:pt idx="26">
                  <c:v>63673270</c:v>
                </c:pt>
                <c:pt idx="27">
                  <c:v>59612027</c:v>
                </c:pt>
                <c:pt idx="28">
                  <c:v>59567730</c:v>
                </c:pt>
                <c:pt idx="29">
                  <c:v>58376530</c:v>
                </c:pt>
                <c:pt idx="30">
                  <c:v>59504015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3-4A8B-9E31-9128D604B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93242880"/>
        <c:axId val="9349056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グラフ!$Q$1:$AU$1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９９(H11）</c:v>
                </c:pt>
                <c:pt idx="11">
                  <c:v>００(H12）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グラフ!$Q$2:$AU$2</c:f>
              <c:numCache>
                <c:formatCode>#,##0,</c:formatCode>
                <c:ptCount val="31"/>
                <c:pt idx="0">
                  <c:v>21264068</c:v>
                </c:pt>
                <c:pt idx="1">
                  <c:v>23493240</c:v>
                </c:pt>
                <c:pt idx="2">
                  <c:v>24859365</c:v>
                </c:pt>
                <c:pt idx="3">
                  <c:v>25068639</c:v>
                </c:pt>
                <c:pt idx="4">
                  <c:v>25180001</c:v>
                </c:pt>
                <c:pt idx="5">
                  <c:v>24351702</c:v>
                </c:pt>
                <c:pt idx="6">
                  <c:v>26070619</c:v>
                </c:pt>
                <c:pt idx="7">
                  <c:v>26630784</c:v>
                </c:pt>
                <c:pt idx="8">
                  <c:v>28184960</c:v>
                </c:pt>
                <c:pt idx="9">
                  <c:v>27206946</c:v>
                </c:pt>
                <c:pt idx="10">
                  <c:v>27871273</c:v>
                </c:pt>
                <c:pt idx="11">
                  <c:v>26855360</c:v>
                </c:pt>
                <c:pt idx="12">
                  <c:v>26507922</c:v>
                </c:pt>
                <c:pt idx="13">
                  <c:v>25646185</c:v>
                </c:pt>
                <c:pt idx="14">
                  <c:v>24443817</c:v>
                </c:pt>
                <c:pt idx="15">
                  <c:v>24047867</c:v>
                </c:pt>
                <c:pt idx="16">
                  <c:v>24440684</c:v>
                </c:pt>
                <c:pt idx="17">
                  <c:v>26548344</c:v>
                </c:pt>
                <c:pt idx="18">
                  <c:v>28808475</c:v>
                </c:pt>
                <c:pt idx="19">
                  <c:v>28846043</c:v>
                </c:pt>
                <c:pt idx="20">
                  <c:v>26837941</c:v>
                </c:pt>
                <c:pt idx="21">
                  <c:v>26343736</c:v>
                </c:pt>
                <c:pt idx="22">
                  <c:v>27016681</c:v>
                </c:pt>
                <c:pt idx="23">
                  <c:v>26305340</c:v>
                </c:pt>
                <c:pt idx="24">
                  <c:v>27318827</c:v>
                </c:pt>
                <c:pt idx="25">
                  <c:v>28385871</c:v>
                </c:pt>
                <c:pt idx="26">
                  <c:v>28501846</c:v>
                </c:pt>
                <c:pt idx="27">
                  <c:v>27794800</c:v>
                </c:pt>
                <c:pt idx="28">
                  <c:v>28456543</c:v>
                </c:pt>
                <c:pt idx="29">
                  <c:v>29297942</c:v>
                </c:pt>
                <c:pt idx="30">
                  <c:v>29429801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3-4A8B-9E31-9128D604BF78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グラフ!$Q$1:$AU$1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９９(H11）</c:v>
                </c:pt>
                <c:pt idx="11">
                  <c:v>００(H12）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グラフ!$Q$3:$AU$3</c:f>
              <c:numCache>
                <c:formatCode>#,##0,</c:formatCode>
                <c:ptCount val="31"/>
                <c:pt idx="0">
                  <c:v>479313</c:v>
                </c:pt>
                <c:pt idx="1">
                  <c:v>840995</c:v>
                </c:pt>
                <c:pt idx="2">
                  <c:v>558928</c:v>
                </c:pt>
                <c:pt idx="3">
                  <c:v>690300</c:v>
                </c:pt>
                <c:pt idx="4">
                  <c:v>545295</c:v>
                </c:pt>
                <c:pt idx="5">
                  <c:v>540563</c:v>
                </c:pt>
                <c:pt idx="6">
                  <c:v>544815</c:v>
                </c:pt>
                <c:pt idx="7">
                  <c:v>668662</c:v>
                </c:pt>
                <c:pt idx="8">
                  <c:v>913692</c:v>
                </c:pt>
                <c:pt idx="9">
                  <c:v>743586</c:v>
                </c:pt>
                <c:pt idx="10">
                  <c:v>2374208</c:v>
                </c:pt>
                <c:pt idx="11">
                  <c:v>2111122</c:v>
                </c:pt>
                <c:pt idx="12">
                  <c:v>1494455</c:v>
                </c:pt>
                <c:pt idx="13">
                  <c:v>1224132</c:v>
                </c:pt>
                <c:pt idx="14">
                  <c:v>1579191</c:v>
                </c:pt>
                <c:pt idx="15">
                  <c:v>1109486</c:v>
                </c:pt>
                <c:pt idx="16">
                  <c:v>784185</c:v>
                </c:pt>
                <c:pt idx="17">
                  <c:v>741081</c:v>
                </c:pt>
                <c:pt idx="18">
                  <c:v>344582</c:v>
                </c:pt>
                <c:pt idx="19">
                  <c:v>356007</c:v>
                </c:pt>
                <c:pt idx="20">
                  <c:v>474686</c:v>
                </c:pt>
                <c:pt idx="21">
                  <c:v>2110823</c:v>
                </c:pt>
                <c:pt idx="22">
                  <c:v>2430333</c:v>
                </c:pt>
                <c:pt idx="23">
                  <c:v>1979913</c:v>
                </c:pt>
                <c:pt idx="24">
                  <c:v>1965000</c:v>
                </c:pt>
                <c:pt idx="25">
                  <c:v>1817087</c:v>
                </c:pt>
                <c:pt idx="26">
                  <c:v>1500202</c:v>
                </c:pt>
                <c:pt idx="27">
                  <c:v>909675</c:v>
                </c:pt>
                <c:pt idx="28">
                  <c:v>1102565</c:v>
                </c:pt>
                <c:pt idx="29">
                  <c:v>921758</c:v>
                </c:pt>
                <c:pt idx="30">
                  <c:v>1045824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C3-4A8B-9E31-9128D604BF78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グラフ!$Q$1:$AU$1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９９(H11）</c:v>
                </c:pt>
                <c:pt idx="11">
                  <c:v>００(H12）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グラフ!$Q$4:$AU$4</c:f>
              <c:numCache>
                <c:formatCode>#,##0,</c:formatCode>
                <c:ptCount val="31"/>
                <c:pt idx="0">
                  <c:v>2793504</c:v>
                </c:pt>
                <c:pt idx="1">
                  <c:v>2562335</c:v>
                </c:pt>
                <c:pt idx="2">
                  <c:v>3014973</c:v>
                </c:pt>
                <c:pt idx="3">
                  <c:v>4302251</c:v>
                </c:pt>
                <c:pt idx="4">
                  <c:v>5656662</c:v>
                </c:pt>
                <c:pt idx="5">
                  <c:v>3625548</c:v>
                </c:pt>
                <c:pt idx="6">
                  <c:v>3360056</c:v>
                </c:pt>
                <c:pt idx="7">
                  <c:v>3325198</c:v>
                </c:pt>
                <c:pt idx="8">
                  <c:v>3191743</c:v>
                </c:pt>
                <c:pt idx="9">
                  <c:v>3397802</c:v>
                </c:pt>
                <c:pt idx="10">
                  <c:v>4458012</c:v>
                </c:pt>
                <c:pt idx="11">
                  <c:v>3101399</c:v>
                </c:pt>
                <c:pt idx="12">
                  <c:v>3232184</c:v>
                </c:pt>
                <c:pt idx="13">
                  <c:v>3242130</c:v>
                </c:pt>
                <c:pt idx="14">
                  <c:v>3896130</c:v>
                </c:pt>
                <c:pt idx="15">
                  <c:v>4522440</c:v>
                </c:pt>
                <c:pt idx="16">
                  <c:v>4865593</c:v>
                </c:pt>
                <c:pt idx="17">
                  <c:v>4722945</c:v>
                </c:pt>
                <c:pt idx="18">
                  <c:v>4880392</c:v>
                </c:pt>
                <c:pt idx="19">
                  <c:v>4832875</c:v>
                </c:pt>
                <c:pt idx="20">
                  <c:v>8044031</c:v>
                </c:pt>
                <c:pt idx="21">
                  <c:v>8103744</c:v>
                </c:pt>
                <c:pt idx="22">
                  <c:v>8342211</c:v>
                </c:pt>
                <c:pt idx="23">
                  <c:v>8177151</c:v>
                </c:pt>
                <c:pt idx="24">
                  <c:v>8382910</c:v>
                </c:pt>
                <c:pt idx="25">
                  <c:v>7675099</c:v>
                </c:pt>
                <c:pt idx="26">
                  <c:v>8888053</c:v>
                </c:pt>
                <c:pt idx="27">
                  <c:v>8219948</c:v>
                </c:pt>
                <c:pt idx="28">
                  <c:v>8784888</c:v>
                </c:pt>
                <c:pt idx="29">
                  <c:v>8390867</c:v>
                </c:pt>
                <c:pt idx="30">
                  <c:v>8905884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C3-4A8B-9E31-9128D604BF78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グラフ!$Q$1:$AU$1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９９(H11）</c:v>
                </c:pt>
                <c:pt idx="11">
                  <c:v>００(H12）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グラフ!$Q$5:$AU$5</c:f>
              <c:numCache>
                <c:formatCode>#,##0,</c:formatCode>
                <c:ptCount val="31"/>
                <c:pt idx="0">
                  <c:v>1788131</c:v>
                </c:pt>
                <c:pt idx="1">
                  <c:v>2271806</c:v>
                </c:pt>
                <c:pt idx="2">
                  <c:v>1346424</c:v>
                </c:pt>
                <c:pt idx="3">
                  <c:v>1876628</c:v>
                </c:pt>
                <c:pt idx="4">
                  <c:v>2595380</c:v>
                </c:pt>
                <c:pt idx="5">
                  <c:v>1611933</c:v>
                </c:pt>
                <c:pt idx="6">
                  <c:v>1976408</c:v>
                </c:pt>
                <c:pt idx="7">
                  <c:v>2042471</c:v>
                </c:pt>
                <c:pt idx="8">
                  <c:v>1708862</c:v>
                </c:pt>
                <c:pt idx="9">
                  <c:v>1601157</c:v>
                </c:pt>
                <c:pt idx="10">
                  <c:v>1944762</c:v>
                </c:pt>
                <c:pt idx="11">
                  <c:v>1784913</c:v>
                </c:pt>
                <c:pt idx="12">
                  <c:v>1894700</c:v>
                </c:pt>
                <c:pt idx="13">
                  <c:v>2205975</c:v>
                </c:pt>
                <c:pt idx="14">
                  <c:v>2316876</c:v>
                </c:pt>
                <c:pt idx="15">
                  <c:v>2409090</c:v>
                </c:pt>
                <c:pt idx="16">
                  <c:v>2244706</c:v>
                </c:pt>
                <c:pt idx="17">
                  <c:v>2292464</c:v>
                </c:pt>
                <c:pt idx="18">
                  <c:v>2593329</c:v>
                </c:pt>
                <c:pt idx="19">
                  <c:v>2805774</c:v>
                </c:pt>
                <c:pt idx="20">
                  <c:v>3017917</c:v>
                </c:pt>
                <c:pt idx="21">
                  <c:v>3769441</c:v>
                </c:pt>
                <c:pt idx="22">
                  <c:v>4010395</c:v>
                </c:pt>
                <c:pt idx="23">
                  <c:v>3710464</c:v>
                </c:pt>
                <c:pt idx="24">
                  <c:v>4153991</c:v>
                </c:pt>
                <c:pt idx="25">
                  <c:v>4046144</c:v>
                </c:pt>
                <c:pt idx="26">
                  <c:v>4918589</c:v>
                </c:pt>
                <c:pt idx="27">
                  <c:v>4716531</c:v>
                </c:pt>
                <c:pt idx="28">
                  <c:v>4480652</c:v>
                </c:pt>
                <c:pt idx="29">
                  <c:v>4349069</c:v>
                </c:pt>
                <c:pt idx="30">
                  <c:v>4598085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C3-4A8B-9E31-9128D604BF78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グラフ!$Q$1:$AU$1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９９(H11）</c:v>
                </c:pt>
                <c:pt idx="11">
                  <c:v>００(H12）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グラフ!$Q$6:$AU$6</c:f>
              <c:numCache>
                <c:formatCode>#,##0,</c:formatCode>
                <c:ptCount val="31"/>
                <c:pt idx="0">
                  <c:v>1898905</c:v>
                </c:pt>
                <c:pt idx="1">
                  <c:v>1955800</c:v>
                </c:pt>
                <c:pt idx="2">
                  <c:v>3282700</c:v>
                </c:pt>
                <c:pt idx="3">
                  <c:v>5617000</c:v>
                </c:pt>
                <c:pt idx="4">
                  <c:v>5935300</c:v>
                </c:pt>
                <c:pt idx="5">
                  <c:v>4902400</c:v>
                </c:pt>
                <c:pt idx="6">
                  <c:v>4563600</c:v>
                </c:pt>
                <c:pt idx="7">
                  <c:v>4781200</c:v>
                </c:pt>
                <c:pt idx="8">
                  <c:v>3853800</c:v>
                </c:pt>
                <c:pt idx="9">
                  <c:v>5504600</c:v>
                </c:pt>
                <c:pt idx="10">
                  <c:v>2996900</c:v>
                </c:pt>
                <c:pt idx="11">
                  <c:v>3856300</c:v>
                </c:pt>
                <c:pt idx="12">
                  <c:v>4766000</c:v>
                </c:pt>
                <c:pt idx="13">
                  <c:v>6166002</c:v>
                </c:pt>
                <c:pt idx="14">
                  <c:v>5541500</c:v>
                </c:pt>
                <c:pt idx="15">
                  <c:v>5502400</c:v>
                </c:pt>
                <c:pt idx="16">
                  <c:v>4963000</c:v>
                </c:pt>
                <c:pt idx="17">
                  <c:v>4938200</c:v>
                </c:pt>
                <c:pt idx="18">
                  <c:v>3958600</c:v>
                </c:pt>
                <c:pt idx="19">
                  <c:v>3427600</c:v>
                </c:pt>
                <c:pt idx="20">
                  <c:v>3956900</c:v>
                </c:pt>
                <c:pt idx="21">
                  <c:v>3263600</c:v>
                </c:pt>
                <c:pt idx="22">
                  <c:v>4320400</c:v>
                </c:pt>
                <c:pt idx="23">
                  <c:v>6042700</c:v>
                </c:pt>
                <c:pt idx="24">
                  <c:v>4208600</c:v>
                </c:pt>
                <c:pt idx="25">
                  <c:v>4220000</c:v>
                </c:pt>
                <c:pt idx="26">
                  <c:v>4015600</c:v>
                </c:pt>
                <c:pt idx="27">
                  <c:v>3310000</c:v>
                </c:pt>
                <c:pt idx="28">
                  <c:v>4289400</c:v>
                </c:pt>
                <c:pt idx="29">
                  <c:v>3505500</c:v>
                </c:pt>
                <c:pt idx="30">
                  <c:v>3781200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C3-4A8B-9E31-9128D604B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8208"/>
        <c:axId val="93759744"/>
      </c:lineChart>
      <c:catAx>
        <c:axId val="93242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49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490560"/>
        <c:scaling>
          <c:orientation val="minMax"/>
          <c:max val="6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5432497793670997E-2"/>
              <c:y val="1.82300440056933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242880"/>
        <c:crosses val="autoZero"/>
        <c:crossBetween val="between"/>
      </c:valAx>
      <c:catAx>
        <c:axId val="9375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3759744"/>
        <c:crosses val="autoZero"/>
        <c:auto val="0"/>
        <c:lblAlgn val="ctr"/>
        <c:lblOffset val="100"/>
        <c:noMultiLvlLbl val="0"/>
      </c:catAx>
      <c:valAx>
        <c:axId val="93759744"/>
        <c:scaling>
          <c:orientation val="minMax"/>
          <c:max val="30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7889374090247452"/>
              <c:y val="3.537071858554995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7582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58141640591869"/>
          <c:y val="0.90547328971938201"/>
          <c:w val="0.82311797269882769"/>
          <c:h val="8.45771144278606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48020278633149865"/>
          <c:y val="1.9368166290771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14469930389152E-2"/>
          <c:y val="0.10280373831775701"/>
          <c:w val="0.88933371478113377"/>
          <c:h val="0.7381111624196118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グラフ!$P$200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グラフ!$Q$198:$AU$198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９７（H9）</c:v>
                </c:pt>
                <c:pt idx="9">
                  <c:v>９８(H10)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グラフ!$Q$200:$AU$200</c:f>
              <c:numCache>
                <c:formatCode>#,##0,</c:formatCode>
                <c:ptCount val="31"/>
                <c:pt idx="0">
                  <c:v>30015890</c:v>
                </c:pt>
                <c:pt idx="1">
                  <c:v>31315056</c:v>
                </c:pt>
                <c:pt idx="2">
                  <c:v>31315056</c:v>
                </c:pt>
                <c:pt idx="3">
                  <c:v>34831636</c:v>
                </c:pt>
                <c:pt idx="4">
                  <c:v>38381392</c:v>
                </c:pt>
                <c:pt idx="5">
                  <c:v>40791672</c:v>
                </c:pt>
                <c:pt idx="6">
                  <c:v>42972748</c:v>
                </c:pt>
                <c:pt idx="7">
                  <c:v>44749164</c:v>
                </c:pt>
                <c:pt idx="8">
                  <c:v>45249381</c:v>
                </c:pt>
                <c:pt idx="9">
                  <c:v>47138647</c:v>
                </c:pt>
                <c:pt idx="10">
                  <c:v>46342919</c:v>
                </c:pt>
                <c:pt idx="11">
                  <c:v>46305749</c:v>
                </c:pt>
                <c:pt idx="12">
                  <c:v>46515228</c:v>
                </c:pt>
                <c:pt idx="13">
                  <c:v>48418025</c:v>
                </c:pt>
                <c:pt idx="14">
                  <c:v>49627645</c:v>
                </c:pt>
                <c:pt idx="15">
                  <c:v>50642494</c:v>
                </c:pt>
                <c:pt idx="16">
                  <c:v>50421418</c:v>
                </c:pt>
                <c:pt idx="17">
                  <c:v>50488435</c:v>
                </c:pt>
                <c:pt idx="18">
                  <c:v>49891558</c:v>
                </c:pt>
                <c:pt idx="19">
                  <c:v>48660997</c:v>
                </c:pt>
                <c:pt idx="20">
                  <c:v>48228648</c:v>
                </c:pt>
                <c:pt idx="21">
                  <c:v>47669643</c:v>
                </c:pt>
                <c:pt idx="22">
                  <c:v>48073817</c:v>
                </c:pt>
                <c:pt idx="23">
                  <c:v>50325449</c:v>
                </c:pt>
                <c:pt idx="24">
                  <c:v>50578586</c:v>
                </c:pt>
                <c:pt idx="25">
                  <c:v>50996396</c:v>
                </c:pt>
                <c:pt idx="26">
                  <c:v>51225929</c:v>
                </c:pt>
                <c:pt idx="27">
                  <c:v>50470135</c:v>
                </c:pt>
                <c:pt idx="28">
                  <c:v>50617296</c:v>
                </c:pt>
                <c:pt idx="29">
                  <c:v>49910157</c:v>
                </c:pt>
                <c:pt idx="30">
                  <c:v>49403520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1-4062-99EE-A0BBCA69585E}"/>
            </c:ext>
          </c:extLst>
        </c:ser>
        <c:ser>
          <c:idx val="2"/>
          <c:order val="2"/>
          <c:tx>
            <c:strRef>
              <c:f>グラフ!$P$201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グラフ!$Q$198:$AU$198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９７（H9）</c:v>
                </c:pt>
                <c:pt idx="9">
                  <c:v>９８(H10)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グラフ!$Q$201:$AU$201</c:f>
              <c:numCache>
                <c:formatCode>#,##0,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629900</c:v>
                </c:pt>
                <c:pt idx="13">
                  <c:v>1978000</c:v>
                </c:pt>
                <c:pt idx="14">
                  <c:v>4653000</c:v>
                </c:pt>
                <c:pt idx="15">
                  <c:v>6589400</c:v>
                </c:pt>
                <c:pt idx="16">
                  <c:v>8059703</c:v>
                </c:pt>
                <c:pt idx="17">
                  <c:v>9324466</c:v>
                </c:pt>
                <c:pt idx="18">
                  <c:v>10360536</c:v>
                </c:pt>
                <c:pt idx="19">
                  <c:v>11138024</c:v>
                </c:pt>
                <c:pt idx="20">
                  <c:v>12509593</c:v>
                </c:pt>
                <c:pt idx="21">
                  <c:v>13354937</c:v>
                </c:pt>
                <c:pt idx="22">
                  <c:v>14502393</c:v>
                </c:pt>
                <c:pt idx="23">
                  <c:v>16044585</c:v>
                </c:pt>
                <c:pt idx="24">
                  <c:v>17239377</c:v>
                </c:pt>
                <c:pt idx="25">
                  <c:v>17855369</c:v>
                </c:pt>
                <c:pt idx="26">
                  <c:v>17663074</c:v>
                </c:pt>
                <c:pt idx="27">
                  <c:v>17124794</c:v>
                </c:pt>
                <c:pt idx="28">
                  <c:v>17069711</c:v>
                </c:pt>
                <c:pt idx="29">
                  <c:v>16712873</c:v>
                </c:pt>
                <c:pt idx="30">
                  <c:v>16045750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3-44EA-8D7E-41A75377A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523072"/>
        <c:axId val="107914752"/>
      </c:barChart>
      <c:lineChart>
        <c:grouping val="standard"/>
        <c:varyColors val="0"/>
        <c:ser>
          <c:idx val="1"/>
          <c:order val="0"/>
          <c:tx>
            <c:strRef>
              <c:f>グラフ!$P$199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cat>
            <c:strRef>
              <c:f>グラフ!$Q$198:$AU$198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９７（H9）</c:v>
                </c:pt>
                <c:pt idx="9">
                  <c:v>９８(H10)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グラフ!$Q$199:$AU$199</c:f>
              <c:numCache>
                <c:formatCode>General</c:formatCode>
                <c:ptCount val="31"/>
                <c:pt idx="0">
                  <c:v>34619455</c:v>
                </c:pt>
                <c:pt idx="1">
                  <c:v>37841250</c:v>
                </c:pt>
                <c:pt idx="2" formatCode="#,##0,">
                  <c:v>41754630</c:v>
                </c:pt>
                <c:pt idx="3" formatCode="#,##0,">
                  <c:v>46390593</c:v>
                </c:pt>
                <c:pt idx="4" formatCode="#,##0,">
                  <c:v>48493999</c:v>
                </c:pt>
                <c:pt idx="5" formatCode="#,##0,">
                  <c:v>44640816</c:v>
                </c:pt>
                <c:pt idx="6" formatCode="#,##0,">
                  <c:v>45565965</c:v>
                </c:pt>
                <c:pt idx="7" formatCode="#,##0,">
                  <c:v>46095235</c:v>
                </c:pt>
                <c:pt idx="8" formatCode="#,##0,">
                  <c:v>46313905</c:v>
                </c:pt>
                <c:pt idx="9" formatCode="#,##0,">
                  <c:v>46912157</c:v>
                </c:pt>
                <c:pt idx="10" formatCode="#,##0,">
                  <c:v>48980766</c:v>
                </c:pt>
                <c:pt idx="11" formatCode="#,##0,">
                  <c:v>48489272</c:v>
                </c:pt>
                <c:pt idx="12" formatCode="#,##0,">
                  <c:v>49201318</c:v>
                </c:pt>
                <c:pt idx="13" formatCode="#,##0,">
                  <c:v>49020007</c:v>
                </c:pt>
                <c:pt idx="14" formatCode="#,##0,">
                  <c:v>48430080</c:v>
                </c:pt>
                <c:pt idx="15" formatCode="#,##0,">
                  <c:v>49120718</c:v>
                </c:pt>
                <c:pt idx="16" formatCode="#,##0,">
                  <c:v>50463962</c:v>
                </c:pt>
                <c:pt idx="17" formatCode="#,##0,">
                  <c:v>50879110</c:v>
                </c:pt>
                <c:pt idx="18" formatCode="#,##0,">
                  <c:v>51714014</c:v>
                </c:pt>
                <c:pt idx="19" formatCode="#,##0,">
                  <c:v>51237697</c:v>
                </c:pt>
                <c:pt idx="20" formatCode="#,##0,">
                  <c:v>52764167</c:v>
                </c:pt>
                <c:pt idx="21" formatCode="#,##0,">
                  <c:v>53473608</c:v>
                </c:pt>
                <c:pt idx="22" formatCode="#,##0,">
                  <c:v>55696222</c:v>
                </c:pt>
                <c:pt idx="23" formatCode="#,##0,">
                  <c:v>56761093</c:v>
                </c:pt>
                <c:pt idx="24" formatCode="#,##0,">
                  <c:v>58407809</c:v>
                </c:pt>
                <c:pt idx="25" formatCode="#,##0,">
                  <c:v>56339364</c:v>
                </c:pt>
                <c:pt idx="26" formatCode="#,##0,">
                  <c:v>60687707</c:v>
                </c:pt>
                <c:pt idx="27" formatCode="#,##0,">
                  <c:v>57725435</c:v>
                </c:pt>
                <c:pt idx="28" formatCode="#,##0,">
                  <c:v>58138903</c:v>
                </c:pt>
                <c:pt idx="29" formatCode="#,##0,">
                  <c:v>56741974</c:v>
                </c:pt>
                <c:pt idx="30" formatCode="#,##0,">
                  <c:v>58051823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C1-4062-99EE-A0BBCA695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23072"/>
        <c:axId val="107914752"/>
      </c:lineChart>
      <c:catAx>
        <c:axId val="107523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914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914752"/>
        <c:scaling>
          <c:orientation val="minMax"/>
          <c:max val="620000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1.9668735633767573E-2"/>
              <c:y val="5.52707764544507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23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31764100738599"/>
          <c:y val="0.91557893312485461"/>
          <c:w val="0.50733885204731199"/>
          <c:h val="6.54206042479582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baseline="0"/>
              <a:t>普通建設事業の推移</a:t>
            </a:r>
          </a:p>
        </c:rich>
      </c:tx>
      <c:layout>
        <c:manualLayout>
          <c:xMode val="edge"/>
          <c:yMode val="edge"/>
          <c:x val="0.45220618636769627"/>
          <c:y val="2.00267696923936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92666126712484E-2"/>
          <c:y val="0.11081441922563418"/>
          <c:w val="0.89546631430418544"/>
          <c:h val="0.7433385666974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グラフ!$P$160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グラフ!$Q$159:$AU$159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グラフ!$Q$160:$AU$160</c:f>
              <c:numCache>
                <c:formatCode>General</c:formatCode>
                <c:ptCount val="31"/>
                <c:pt idx="0">
                  <c:v>2764859</c:v>
                </c:pt>
                <c:pt idx="1">
                  <c:v>1886865</c:v>
                </c:pt>
                <c:pt idx="2" formatCode="#,##0,">
                  <c:v>2660971</c:v>
                </c:pt>
                <c:pt idx="3" formatCode="#,##0,">
                  <c:v>5184973</c:v>
                </c:pt>
                <c:pt idx="4" formatCode="#,##0,">
                  <c:v>7613896</c:v>
                </c:pt>
                <c:pt idx="5" formatCode="#,##0,">
                  <c:v>4473071</c:v>
                </c:pt>
                <c:pt idx="6" formatCode="#,##0,">
                  <c:v>2774126</c:v>
                </c:pt>
                <c:pt idx="7" formatCode="#,##0,">
                  <c:v>2396829</c:v>
                </c:pt>
                <c:pt idx="8" formatCode="#,##0,">
                  <c:v>1809054</c:v>
                </c:pt>
                <c:pt idx="9" formatCode="#,##0,">
                  <c:v>769807</c:v>
                </c:pt>
                <c:pt idx="10" formatCode="#,##0,">
                  <c:v>983832</c:v>
                </c:pt>
                <c:pt idx="11" formatCode="#,##0,">
                  <c:v>1039240</c:v>
                </c:pt>
                <c:pt idx="12" formatCode="#,##0,">
                  <c:v>1002535</c:v>
                </c:pt>
                <c:pt idx="13" formatCode="#,##0,">
                  <c:v>2147282</c:v>
                </c:pt>
                <c:pt idx="14" formatCode="#,##0,">
                  <c:v>1671893</c:v>
                </c:pt>
                <c:pt idx="15" formatCode="#,##0,">
                  <c:v>2820262</c:v>
                </c:pt>
                <c:pt idx="16" formatCode="#,##0,">
                  <c:v>2454885</c:v>
                </c:pt>
                <c:pt idx="17" formatCode="#,##0,">
                  <c:v>1917465</c:v>
                </c:pt>
                <c:pt idx="18" formatCode="#,##0,">
                  <c:v>1870344</c:v>
                </c:pt>
                <c:pt idx="19" formatCode="#,##0,">
                  <c:v>2524641</c:v>
                </c:pt>
                <c:pt idx="20" formatCode="#,##0,">
                  <c:v>2618048</c:v>
                </c:pt>
                <c:pt idx="21" formatCode="#,##0,">
                  <c:v>4156141</c:v>
                </c:pt>
                <c:pt idx="22" formatCode="#,##0,">
                  <c:v>5640439</c:v>
                </c:pt>
                <c:pt idx="23" formatCode="#,##0,">
                  <c:v>5706327</c:v>
                </c:pt>
                <c:pt idx="24" formatCode="#,##0,">
                  <c:v>3701060</c:v>
                </c:pt>
                <c:pt idx="25" formatCode="#,##0,">
                  <c:v>4770724</c:v>
                </c:pt>
                <c:pt idx="26" formatCode="#,##0,">
                  <c:v>6577669</c:v>
                </c:pt>
                <c:pt idx="27" formatCode="#,##0,">
                  <c:v>2910067</c:v>
                </c:pt>
                <c:pt idx="28" formatCode="#,##0,">
                  <c:v>3647927</c:v>
                </c:pt>
                <c:pt idx="29" formatCode="#,##0,">
                  <c:v>2589109</c:v>
                </c:pt>
                <c:pt idx="30" formatCode="#,##0,">
                  <c:v>2172143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8-4A3B-9752-DC8A06F87E06}"/>
            </c:ext>
          </c:extLst>
        </c:ser>
        <c:ser>
          <c:idx val="1"/>
          <c:order val="1"/>
          <c:tx>
            <c:strRef>
              <c:f>グラフ!$P$161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グラフ!$Q$159:$AU$159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グラフ!$Q$161:$AU$161</c:f>
              <c:numCache>
                <c:formatCode>General</c:formatCode>
                <c:ptCount val="31"/>
                <c:pt idx="0">
                  <c:v>7684710</c:v>
                </c:pt>
                <c:pt idx="1">
                  <c:v>8363441</c:v>
                </c:pt>
                <c:pt idx="2" formatCode="#,##0,">
                  <c:v>9797884</c:v>
                </c:pt>
                <c:pt idx="3" formatCode="#,##0,">
                  <c:v>10259854</c:v>
                </c:pt>
                <c:pt idx="4" formatCode="#,##0,">
                  <c:v>8598423</c:v>
                </c:pt>
                <c:pt idx="5" formatCode="#,##0,">
                  <c:v>6210419</c:v>
                </c:pt>
                <c:pt idx="6" formatCode="#,##0,">
                  <c:v>7368215</c:v>
                </c:pt>
                <c:pt idx="7" formatCode="#,##0,">
                  <c:v>6944847</c:v>
                </c:pt>
                <c:pt idx="8" formatCode="#,##0,">
                  <c:v>5354448</c:v>
                </c:pt>
                <c:pt idx="9" formatCode="#,##0,">
                  <c:v>6206708</c:v>
                </c:pt>
                <c:pt idx="10" formatCode="#,##0,">
                  <c:v>4962272</c:v>
                </c:pt>
                <c:pt idx="11" formatCode="#,##0,">
                  <c:v>5707943</c:v>
                </c:pt>
                <c:pt idx="12" formatCode="#,##0,">
                  <c:v>6088740</c:v>
                </c:pt>
                <c:pt idx="13" formatCode="#,##0,">
                  <c:v>5755838</c:v>
                </c:pt>
                <c:pt idx="14" formatCode="#,##0,">
                  <c:v>4338125</c:v>
                </c:pt>
                <c:pt idx="15" formatCode="#,##0,">
                  <c:v>4224327</c:v>
                </c:pt>
                <c:pt idx="16" formatCode="#,##0,">
                  <c:v>4726387</c:v>
                </c:pt>
                <c:pt idx="17" formatCode="#,##0,">
                  <c:v>5082720</c:v>
                </c:pt>
                <c:pt idx="18" formatCode="#,##0,">
                  <c:v>5258000</c:v>
                </c:pt>
                <c:pt idx="19" formatCode="#,##0,">
                  <c:v>4167124</c:v>
                </c:pt>
                <c:pt idx="20" formatCode="#,##0,">
                  <c:v>4290691</c:v>
                </c:pt>
                <c:pt idx="21" formatCode="#,##0,">
                  <c:v>3370725</c:v>
                </c:pt>
                <c:pt idx="22" formatCode="#,##0,">
                  <c:v>2411019</c:v>
                </c:pt>
                <c:pt idx="23" formatCode="#,##0,">
                  <c:v>4492946</c:v>
                </c:pt>
                <c:pt idx="24" formatCode="#,##0,">
                  <c:v>3560475</c:v>
                </c:pt>
                <c:pt idx="25" formatCode="#,##0,">
                  <c:v>3901310</c:v>
                </c:pt>
                <c:pt idx="26" formatCode="#,##0,">
                  <c:v>2958320</c:v>
                </c:pt>
                <c:pt idx="27" formatCode="#,##0,">
                  <c:v>4012486</c:v>
                </c:pt>
                <c:pt idx="28" formatCode="#,##0,">
                  <c:v>4124086</c:v>
                </c:pt>
                <c:pt idx="29" formatCode="#,##0,">
                  <c:v>4014339</c:v>
                </c:pt>
                <c:pt idx="30" formatCode="#,##0,">
                  <c:v>4182226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8-4A3B-9752-DC8A06F8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9987968"/>
        <c:axId val="199989888"/>
      </c:barChart>
      <c:catAx>
        <c:axId val="199987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9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989888"/>
        <c:scaling>
          <c:orientation val="minMax"/>
          <c:max val="11000000"/>
          <c:min val="0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50" baseline="0"/>
                  <a:t>（百万円）</a:t>
                </a:r>
              </a:p>
            </c:rich>
          </c:tx>
          <c:layout>
            <c:manualLayout>
              <c:xMode val="edge"/>
              <c:yMode val="edge"/>
              <c:x val="1.9522168084080881E-2"/>
              <c:y val="6.67557355455101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987968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26093898837058"/>
          <c:y val="0.93591453309930273"/>
          <c:w val="0.56521875692431389"/>
          <c:h val="3.87183233478131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41877774532556683"/>
          <c:y val="1.6613449339962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6818704744933E-2"/>
          <c:y val="7.9110012360939438E-2"/>
          <c:w val="0.85223033149355254"/>
          <c:h val="0.72698927704469529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グラフ!$P$129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グラフ!$Q$120:$AU$120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グラフ!$Q$129:$AU$129</c:f>
              <c:numCache>
                <c:formatCode>General</c:formatCode>
                <c:ptCount val="31"/>
                <c:pt idx="0">
                  <c:v>34619455</c:v>
                </c:pt>
                <c:pt idx="1">
                  <c:v>37841250</c:v>
                </c:pt>
                <c:pt idx="2" formatCode="#,##0,">
                  <c:v>41754630</c:v>
                </c:pt>
                <c:pt idx="3" formatCode="#,##0,">
                  <c:v>46390593</c:v>
                </c:pt>
                <c:pt idx="4" formatCode="#,##0,">
                  <c:v>48493999</c:v>
                </c:pt>
                <c:pt idx="5" formatCode="#,##0,">
                  <c:v>44640816</c:v>
                </c:pt>
                <c:pt idx="6" formatCode="#,##0,">
                  <c:v>45565965</c:v>
                </c:pt>
                <c:pt idx="7" formatCode="#,##0,">
                  <c:v>46095235</c:v>
                </c:pt>
                <c:pt idx="8" formatCode="#,##0,">
                  <c:v>46313905</c:v>
                </c:pt>
                <c:pt idx="9" formatCode="#,##0,">
                  <c:v>46912157</c:v>
                </c:pt>
                <c:pt idx="10" formatCode="#,##0,">
                  <c:v>48980766</c:v>
                </c:pt>
                <c:pt idx="11" formatCode="#,##0,">
                  <c:v>48489272</c:v>
                </c:pt>
                <c:pt idx="12" formatCode="#,##0,">
                  <c:v>49201318</c:v>
                </c:pt>
                <c:pt idx="13" formatCode="#,##0,">
                  <c:v>49020008</c:v>
                </c:pt>
                <c:pt idx="14" formatCode="#,##0,">
                  <c:v>48430081</c:v>
                </c:pt>
                <c:pt idx="15" formatCode="#,##0,">
                  <c:v>49120721</c:v>
                </c:pt>
                <c:pt idx="16" formatCode="#,##0,">
                  <c:v>50463965</c:v>
                </c:pt>
                <c:pt idx="17" formatCode="#,##0,">
                  <c:v>50879113</c:v>
                </c:pt>
                <c:pt idx="18" formatCode="#,##0,">
                  <c:v>51714017</c:v>
                </c:pt>
                <c:pt idx="19" formatCode="#,##0,">
                  <c:v>51237700</c:v>
                </c:pt>
                <c:pt idx="20" formatCode="#,##0,">
                  <c:v>52764167</c:v>
                </c:pt>
                <c:pt idx="21" formatCode="#,##0,">
                  <c:v>53473608</c:v>
                </c:pt>
                <c:pt idx="22" formatCode="#,##0,">
                  <c:v>55696222</c:v>
                </c:pt>
                <c:pt idx="23" formatCode="#,##0,">
                  <c:v>56761093</c:v>
                </c:pt>
                <c:pt idx="24" formatCode="#,##0,">
                  <c:v>58407809</c:v>
                </c:pt>
                <c:pt idx="25" formatCode="#,##0,">
                  <c:v>56339364</c:v>
                </c:pt>
                <c:pt idx="26" formatCode="#,##0,">
                  <c:v>60687707</c:v>
                </c:pt>
                <c:pt idx="27" formatCode="#,##0,">
                  <c:v>57725435</c:v>
                </c:pt>
                <c:pt idx="28" formatCode="#,##0,">
                  <c:v>58138903</c:v>
                </c:pt>
                <c:pt idx="29" formatCode="#,##0,">
                  <c:v>56741974</c:v>
                </c:pt>
                <c:pt idx="30" formatCode="#,##0,">
                  <c:v>58051823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7-4E71-966B-19A9F2044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74794112"/>
        <c:axId val="74796032"/>
      </c:barChart>
      <c:lineChart>
        <c:grouping val="standard"/>
        <c:varyColors val="0"/>
        <c:ser>
          <c:idx val="1"/>
          <c:order val="0"/>
          <c:tx>
            <c:strRef>
              <c:f>グラフ!$P$121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グラフ!$Q$120:$AU$120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グラフ!$Q$121:$AU$121</c:f>
              <c:numCache>
                <c:formatCode>General</c:formatCode>
                <c:ptCount val="31"/>
                <c:pt idx="0">
                  <c:v>4570962</c:v>
                </c:pt>
                <c:pt idx="1">
                  <c:v>5597024</c:v>
                </c:pt>
                <c:pt idx="2" formatCode="#,##0,">
                  <c:v>4720055</c:v>
                </c:pt>
                <c:pt idx="3" formatCode="#,##0,">
                  <c:v>4656590</c:v>
                </c:pt>
                <c:pt idx="4" formatCode="#,##0,">
                  <c:v>4438445</c:v>
                </c:pt>
                <c:pt idx="5" formatCode="#,##0,">
                  <c:v>4569540</c:v>
                </c:pt>
                <c:pt idx="6" formatCode="#,##0,">
                  <c:v>4626716</c:v>
                </c:pt>
                <c:pt idx="7" formatCode="#,##0,">
                  <c:v>4407008</c:v>
                </c:pt>
                <c:pt idx="8" formatCode="#,##0,">
                  <c:v>4502613</c:v>
                </c:pt>
                <c:pt idx="9" formatCode="#,##0,">
                  <c:v>5083187</c:v>
                </c:pt>
                <c:pt idx="10" formatCode="#,##0,">
                  <c:v>5955014</c:v>
                </c:pt>
                <c:pt idx="11" formatCode="#,##0,">
                  <c:v>5954361</c:v>
                </c:pt>
                <c:pt idx="12" formatCode="#,##0,">
                  <c:v>6413654</c:v>
                </c:pt>
                <c:pt idx="13" formatCode="#,##0,">
                  <c:v>6137052</c:v>
                </c:pt>
                <c:pt idx="14" formatCode="#,##0,">
                  <c:v>7143199</c:v>
                </c:pt>
                <c:pt idx="15" formatCode="#,##0,">
                  <c:v>6174326</c:v>
                </c:pt>
                <c:pt idx="16" formatCode="#,##0,">
                  <c:v>5965215</c:v>
                </c:pt>
                <c:pt idx="17" formatCode="#,##0,">
                  <c:v>6878031</c:v>
                </c:pt>
                <c:pt idx="18" formatCode="#,##0,">
                  <c:v>7004236</c:v>
                </c:pt>
                <c:pt idx="19" formatCode="#,##0,">
                  <c:v>7191508</c:v>
                </c:pt>
                <c:pt idx="20" formatCode="#,##0,">
                  <c:v>8518941</c:v>
                </c:pt>
                <c:pt idx="21" formatCode="#,##0,">
                  <c:v>5757216</c:v>
                </c:pt>
                <c:pt idx="22" formatCode="#,##0,">
                  <c:v>6047933</c:v>
                </c:pt>
                <c:pt idx="23" formatCode="#,##0,">
                  <c:v>6169693</c:v>
                </c:pt>
                <c:pt idx="24" formatCode="#,##0,">
                  <c:v>7511238</c:v>
                </c:pt>
                <c:pt idx="25" formatCode="#,##0,">
                  <c:v>5776734</c:v>
                </c:pt>
                <c:pt idx="26" formatCode="#,##0,">
                  <c:v>6317888</c:v>
                </c:pt>
                <c:pt idx="27" formatCode="#,##0,">
                  <c:v>5827200</c:v>
                </c:pt>
                <c:pt idx="28" formatCode="#,##0,">
                  <c:v>5488398</c:v>
                </c:pt>
                <c:pt idx="29" formatCode="#,##0,">
                  <c:v>5506975</c:v>
                </c:pt>
                <c:pt idx="30" formatCode="#,##0,">
                  <c:v>7142543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7-4E71-966B-19A9F2044B13}"/>
            </c:ext>
          </c:extLst>
        </c:ser>
        <c:ser>
          <c:idx val="0"/>
          <c:order val="1"/>
          <c:tx>
            <c:strRef>
              <c:f>グラフ!$P$122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グラフ!$Q$120:$AU$120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グラフ!$Q$122:$AU$122</c:f>
              <c:numCache>
                <c:formatCode>General</c:formatCode>
                <c:ptCount val="31"/>
                <c:pt idx="0">
                  <c:v>3874422</c:v>
                </c:pt>
                <c:pt idx="1">
                  <c:v>4122066</c:v>
                </c:pt>
                <c:pt idx="2" formatCode="#,##0,">
                  <c:v>4643818</c:v>
                </c:pt>
                <c:pt idx="3" formatCode="#,##0,">
                  <c:v>5304892</c:v>
                </c:pt>
                <c:pt idx="4" formatCode="#,##0,">
                  <c:v>5465779</c:v>
                </c:pt>
                <c:pt idx="5" formatCode="#,##0,">
                  <c:v>6084247</c:v>
                </c:pt>
                <c:pt idx="6" formatCode="#,##0,">
                  <c:v>6519511</c:v>
                </c:pt>
                <c:pt idx="7" formatCode="#,##0,">
                  <c:v>7018676</c:v>
                </c:pt>
                <c:pt idx="8" formatCode="#,##0,">
                  <c:v>8230304</c:v>
                </c:pt>
                <c:pt idx="9" formatCode="#,##0,">
                  <c:v>8583329</c:v>
                </c:pt>
                <c:pt idx="10" formatCode="#,##0,">
                  <c:v>9525085</c:v>
                </c:pt>
                <c:pt idx="11" formatCode="#,##0,">
                  <c:v>7983726</c:v>
                </c:pt>
                <c:pt idx="12" formatCode="#,##0,">
                  <c:v>8661893</c:v>
                </c:pt>
                <c:pt idx="13" formatCode="#,##0,">
                  <c:v>9055665</c:v>
                </c:pt>
                <c:pt idx="14" formatCode="#,##0,">
                  <c:v>9771372</c:v>
                </c:pt>
                <c:pt idx="15" formatCode="#,##0,">
                  <c:v>10458098</c:v>
                </c:pt>
                <c:pt idx="16" formatCode="#,##0,">
                  <c:v>10946013</c:v>
                </c:pt>
                <c:pt idx="17" formatCode="#,##0,">
                  <c:v>11405216</c:v>
                </c:pt>
                <c:pt idx="18" formatCode="#,##0,">
                  <c:v>12230596</c:v>
                </c:pt>
                <c:pt idx="19" formatCode="#,##0,">
                  <c:v>12360201</c:v>
                </c:pt>
                <c:pt idx="20" formatCode="#,##0,">
                  <c:v>12785679</c:v>
                </c:pt>
                <c:pt idx="21" formatCode="#,##0,">
                  <c:v>15578453</c:v>
                </c:pt>
                <c:pt idx="22" formatCode="#,##0,">
                  <c:v>16363093</c:v>
                </c:pt>
                <c:pt idx="23" formatCode="#,##0,">
                  <c:v>16569140</c:v>
                </c:pt>
                <c:pt idx="24" formatCode="#,##0,">
                  <c:v>16859979</c:v>
                </c:pt>
                <c:pt idx="25" formatCode="#,##0,">
                  <c:v>17738888</c:v>
                </c:pt>
                <c:pt idx="26" formatCode="#,##0,">
                  <c:v>18574994</c:v>
                </c:pt>
                <c:pt idx="27" formatCode="#,##0,">
                  <c:v>19367728</c:v>
                </c:pt>
                <c:pt idx="28" formatCode="#,##0,">
                  <c:v>19518902</c:v>
                </c:pt>
                <c:pt idx="29" formatCode="#,##0,">
                  <c:v>19360419</c:v>
                </c:pt>
                <c:pt idx="30" formatCode="#,##0,">
                  <c:v>20420260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47-4E71-966B-19A9F2044B13}"/>
            </c:ext>
          </c:extLst>
        </c:ser>
        <c:ser>
          <c:idx val="6"/>
          <c:order val="2"/>
          <c:tx>
            <c:strRef>
              <c:f>グラフ!$P$123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グラフ!$Q$120:$AU$120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グラフ!$Q$123:$AU$123</c:f>
              <c:numCache>
                <c:formatCode>General</c:formatCode>
                <c:ptCount val="31"/>
                <c:pt idx="0">
                  <c:v>2738130</c:v>
                </c:pt>
                <c:pt idx="1">
                  <c:v>3410333</c:v>
                </c:pt>
                <c:pt idx="2" formatCode="#,##0,">
                  <c:v>3959333</c:v>
                </c:pt>
                <c:pt idx="3" formatCode="#,##0,">
                  <c:v>3786230</c:v>
                </c:pt>
                <c:pt idx="4" formatCode="#,##0,">
                  <c:v>3982177</c:v>
                </c:pt>
                <c:pt idx="5" formatCode="#,##0,">
                  <c:v>4090381</c:v>
                </c:pt>
                <c:pt idx="6" formatCode="#,##0,">
                  <c:v>4328297</c:v>
                </c:pt>
                <c:pt idx="7" formatCode="#,##0,">
                  <c:v>4545318</c:v>
                </c:pt>
                <c:pt idx="8" formatCode="#,##0,">
                  <c:v>4993520</c:v>
                </c:pt>
                <c:pt idx="9" formatCode="#,##0,">
                  <c:v>4839846</c:v>
                </c:pt>
                <c:pt idx="10" formatCode="#,##0,">
                  <c:v>5161042</c:v>
                </c:pt>
                <c:pt idx="11" formatCode="#,##0,">
                  <c:v>5359418</c:v>
                </c:pt>
                <c:pt idx="12" formatCode="#,##0,">
                  <c:v>4867440</c:v>
                </c:pt>
                <c:pt idx="13" formatCode="#,##0,">
                  <c:v>5079308</c:v>
                </c:pt>
                <c:pt idx="14" formatCode="#,##0,">
                  <c:v>4642596</c:v>
                </c:pt>
                <c:pt idx="15" formatCode="#,##0,">
                  <c:v>4194511</c:v>
                </c:pt>
                <c:pt idx="16" formatCode="#,##0,">
                  <c:v>4434298</c:v>
                </c:pt>
                <c:pt idx="17" formatCode="#,##0,">
                  <c:v>4543053</c:v>
                </c:pt>
                <c:pt idx="18" formatCode="#,##0,">
                  <c:v>4701636</c:v>
                </c:pt>
                <c:pt idx="19" formatCode="#,##0,">
                  <c:v>5022320</c:v>
                </c:pt>
                <c:pt idx="20" formatCode="#,##0,">
                  <c:v>5003353</c:v>
                </c:pt>
                <c:pt idx="21" formatCode="#,##0,">
                  <c:v>5247789</c:v>
                </c:pt>
                <c:pt idx="22" formatCode="#,##0,">
                  <c:v>4982940</c:v>
                </c:pt>
                <c:pt idx="23" formatCode="#,##0,">
                  <c:v>5002616</c:v>
                </c:pt>
                <c:pt idx="24" formatCode="#,##0,">
                  <c:v>6905625</c:v>
                </c:pt>
                <c:pt idx="25" formatCode="#,##0,">
                  <c:v>6049289</c:v>
                </c:pt>
                <c:pt idx="26" formatCode="#,##0,">
                  <c:v>5961028</c:v>
                </c:pt>
                <c:pt idx="27" formatCode="#,##0,">
                  <c:v>5269965</c:v>
                </c:pt>
                <c:pt idx="28" formatCode="#,##0,">
                  <c:v>5724568</c:v>
                </c:pt>
                <c:pt idx="29" formatCode="#,##0,">
                  <c:v>5265511</c:v>
                </c:pt>
                <c:pt idx="30" formatCode="#,##0,">
                  <c:v>5462686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47-4E71-966B-19A9F2044B13}"/>
            </c:ext>
          </c:extLst>
        </c:ser>
        <c:ser>
          <c:idx val="7"/>
          <c:order val="3"/>
          <c:tx>
            <c:strRef>
              <c:f>グラフ!$P$124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グラフ!$Q$120:$AU$120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グラフ!$Q$124:$AU$124</c:f>
              <c:numCache>
                <c:formatCode>General</c:formatCode>
                <c:ptCount val="31"/>
                <c:pt idx="0">
                  <c:v>1212683</c:v>
                </c:pt>
                <c:pt idx="1">
                  <c:v>1289950</c:v>
                </c:pt>
                <c:pt idx="2" formatCode="#,##0,">
                  <c:v>1433605</c:v>
                </c:pt>
                <c:pt idx="3" formatCode="#,##0,">
                  <c:v>1658326</c:v>
                </c:pt>
                <c:pt idx="4" formatCode="#,##0,">
                  <c:v>1697587</c:v>
                </c:pt>
                <c:pt idx="5" formatCode="#,##0,">
                  <c:v>1747080</c:v>
                </c:pt>
                <c:pt idx="6" formatCode="#,##0,">
                  <c:v>1819593</c:v>
                </c:pt>
                <c:pt idx="7" formatCode="#,##0,">
                  <c:v>1775104</c:v>
                </c:pt>
                <c:pt idx="8" formatCode="#,##0,">
                  <c:v>1542609</c:v>
                </c:pt>
                <c:pt idx="9" formatCode="#,##0,">
                  <c:v>1638232</c:v>
                </c:pt>
                <c:pt idx="10" formatCode="#,##0,">
                  <c:v>1474966</c:v>
                </c:pt>
                <c:pt idx="11" formatCode="#,##0,">
                  <c:v>1461836</c:v>
                </c:pt>
                <c:pt idx="12" formatCode="#,##0,">
                  <c:v>1389884</c:v>
                </c:pt>
                <c:pt idx="13" formatCode="#,##0,">
                  <c:v>1546904</c:v>
                </c:pt>
                <c:pt idx="14" formatCode="#,##0,">
                  <c:v>1433140</c:v>
                </c:pt>
                <c:pt idx="15" formatCode="#,##0,">
                  <c:v>2422276</c:v>
                </c:pt>
                <c:pt idx="16" formatCode="#,##0,">
                  <c:v>1931848</c:v>
                </c:pt>
                <c:pt idx="17" formatCode="#,##0,">
                  <c:v>1564629</c:v>
                </c:pt>
                <c:pt idx="18" formatCode="#,##0,">
                  <c:v>1449964</c:v>
                </c:pt>
                <c:pt idx="19" formatCode="#,##0,">
                  <c:v>1678241</c:v>
                </c:pt>
                <c:pt idx="20" formatCode="#,##0,">
                  <c:v>1666730</c:v>
                </c:pt>
                <c:pt idx="21" formatCode="#,##0,">
                  <c:v>1789329</c:v>
                </c:pt>
                <c:pt idx="22" formatCode="#,##0,">
                  <c:v>2097804</c:v>
                </c:pt>
                <c:pt idx="23" formatCode="#,##0,">
                  <c:v>1703789</c:v>
                </c:pt>
                <c:pt idx="24" formatCode="#,##0,">
                  <c:v>2009953</c:v>
                </c:pt>
                <c:pt idx="25" formatCode="#,##0,">
                  <c:v>2503398</c:v>
                </c:pt>
                <c:pt idx="26" formatCode="#,##0,">
                  <c:v>3393216</c:v>
                </c:pt>
                <c:pt idx="27" formatCode="#,##0,">
                  <c:v>2324598</c:v>
                </c:pt>
                <c:pt idx="28" formatCode="#,##0,">
                  <c:v>2347889</c:v>
                </c:pt>
                <c:pt idx="29" formatCode="#,##0,">
                  <c:v>2039920</c:v>
                </c:pt>
                <c:pt idx="30" formatCode="#,##0,">
                  <c:v>2078312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47-4E71-966B-19A9F2044B13}"/>
            </c:ext>
          </c:extLst>
        </c:ser>
        <c:ser>
          <c:idx val="8"/>
          <c:order val="4"/>
          <c:tx>
            <c:strRef>
              <c:f>グラフ!$P$125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グラフ!$Q$120:$AU$120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グラフ!$Q$125:$AU$125</c:f>
              <c:numCache>
                <c:formatCode>General</c:formatCode>
                <c:ptCount val="31"/>
                <c:pt idx="0">
                  <c:v>1452966</c:v>
                </c:pt>
                <c:pt idx="1">
                  <c:v>1419375</c:v>
                </c:pt>
                <c:pt idx="2" formatCode="#,##0,">
                  <c:v>1775000</c:v>
                </c:pt>
                <c:pt idx="3" formatCode="#,##0,">
                  <c:v>1915813</c:v>
                </c:pt>
                <c:pt idx="4" formatCode="#,##0,">
                  <c:v>2295184</c:v>
                </c:pt>
                <c:pt idx="5" formatCode="#,##0,">
                  <c:v>2828270</c:v>
                </c:pt>
                <c:pt idx="6" formatCode="#,##0,">
                  <c:v>2929227</c:v>
                </c:pt>
                <c:pt idx="7" formatCode="#,##0,">
                  <c:v>2953666</c:v>
                </c:pt>
                <c:pt idx="8" formatCode="#,##0,">
                  <c:v>2837851</c:v>
                </c:pt>
                <c:pt idx="9" formatCode="#,##0,">
                  <c:v>2861444</c:v>
                </c:pt>
                <c:pt idx="10" formatCode="#,##0,">
                  <c:v>2695947</c:v>
                </c:pt>
                <c:pt idx="11" formatCode="#,##0,">
                  <c:v>2560040</c:v>
                </c:pt>
                <c:pt idx="12" formatCode="#,##0,">
                  <c:v>2414494</c:v>
                </c:pt>
                <c:pt idx="13" formatCode="#,##0,">
                  <c:v>2196261</c:v>
                </c:pt>
                <c:pt idx="14" formatCode="#,##0,">
                  <c:v>2229791</c:v>
                </c:pt>
                <c:pt idx="15" formatCode="#,##0,">
                  <c:v>2384769</c:v>
                </c:pt>
                <c:pt idx="16" formatCode="#,##0,">
                  <c:v>2280753</c:v>
                </c:pt>
                <c:pt idx="17" formatCode="#,##0,">
                  <c:v>2232302</c:v>
                </c:pt>
                <c:pt idx="18" formatCode="#,##0,">
                  <c:v>2414016</c:v>
                </c:pt>
                <c:pt idx="19" formatCode="#,##0,">
                  <c:v>2607192</c:v>
                </c:pt>
                <c:pt idx="20" formatCode="#,##0,">
                  <c:v>2449567</c:v>
                </c:pt>
                <c:pt idx="21" formatCode="#,##0,">
                  <c:v>3321626</c:v>
                </c:pt>
                <c:pt idx="22" formatCode="#,##0,">
                  <c:v>3957535</c:v>
                </c:pt>
                <c:pt idx="23" formatCode="#,##0,">
                  <c:v>4429165</c:v>
                </c:pt>
                <c:pt idx="24" formatCode="#,##0,">
                  <c:v>4931409</c:v>
                </c:pt>
                <c:pt idx="25" formatCode="#,##0,">
                  <c:v>5005813</c:v>
                </c:pt>
                <c:pt idx="26" formatCode="#,##0,">
                  <c:v>5581697</c:v>
                </c:pt>
                <c:pt idx="27" formatCode="#,##0,">
                  <c:v>5503623</c:v>
                </c:pt>
                <c:pt idx="28" formatCode="#,##0,">
                  <c:v>4716009</c:v>
                </c:pt>
                <c:pt idx="29" formatCode="#,##0,">
                  <c:v>4636747</c:v>
                </c:pt>
                <c:pt idx="30" formatCode="#,##0,">
                  <c:v>4007299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47-4E71-966B-19A9F2044B13}"/>
            </c:ext>
          </c:extLst>
        </c:ser>
        <c:ser>
          <c:idx val="2"/>
          <c:order val="5"/>
          <c:tx>
            <c:strRef>
              <c:f>グラフ!$P$126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グラフ!$Q$120:$AU$120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グラフ!$Q$126:$AU$126</c:f>
              <c:numCache>
                <c:formatCode>General</c:formatCode>
                <c:ptCount val="31"/>
                <c:pt idx="0">
                  <c:v>9360257</c:v>
                </c:pt>
                <c:pt idx="1">
                  <c:v>10678990</c:v>
                </c:pt>
                <c:pt idx="2" formatCode="#,##0,">
                  <c:v>11144831</c:v>
                </c:pt>
                <c:pt idx="3" formatCode="#,##0,">
                  <c:v>13331387</c:v>
                </c:pt>
                <c:pt idx="4" formatCode="#,##0,">
                  <c:v>16438226</c:v>
                </c:pt>
                <c:pt idx="5" formatCode="#,##0,">
                  <c:v>11210551</c:v>
                </c:pt>
                <c:pt idx="6" formatCode="#,##0,">
                  <c:v>10133779</c:v>
                </c:pt>
                <c:pt idx="7" formatCode="#,##0,">
                  <c:v>10431934</c:v>
                </c:pt>
                <c:pt idx="8" formatCode="#,##0,">
                  <c:v>9687833</c:v>
                </c:pt>
                <c:pt idx="9" formatCode="#,##0,">
                  <c:v>9105860</c:v>
                </c:pt>
                <c:pt idx="10" formatCode="#,##0,">
                  <c:v>8965388</c:v>
                </c:pt>
                <c:pt idx="11" formatCode="#,##0,">
                  <c:v>9300928</c:v>
                </c:pt>
                <c:pt idx="12" formatCode="#,##0,">
                  <c:v>9174837</c:v>
                </c:pt>
                <c:pt idx="13" formatCode="#,##0,">
                  <c:v>8748777</c:v>
                </c:pt>
                <c:pt idx="14" formatCode="#,##0,">
                  <c:v>7388840</c:v>
                </c:pt>
                <c:pt idx="15" formatCode="#,##0,">
                  <c:v>7902771</c:v>
                </c:pt>
                <c:pt idx="16" formatCode="#,##0,">
                  <c:v>8828786</c:v>
                </c:pt>
                <c:pt idx="17" formatCode="#,##0,">
                  <c:v>9032346</c:v>
                </c:pt>
                <c:pt idx="18" formatCode="#,##0,">
                  <c:v>9300126</c:v>
                </c:pt>
                <c:pt idx="19" formatCode="#,##0,">
                  <c:v>8090365</c:v>
                </c:pt>
                <c:pt idx="20" formatCode="#,##0,">
                  <c:v>8135029</c:v>
                </c:pt>
                <c:pt idx="21" formatCode="#,##0,">
                  <c:v>8332091</c:v>
                </c:pt>
                <c:pt idx="22" formatCode="#,##0,">
                  <c:v>8108755</c:v>
                </c:pt>
                <c:pt idx="23" formatCode="#,##0,">
                  <c:v>9055568</c:v>
                </c:pt>
                <c:pt idx="24" formatCode="#,##0,">
                  <c:v>6304604</c:v>
                </c:pt>
                <c:pt idx="25" formatCode="#,##0,">
                  <c:v>6894475</c:v>
                </c:pt>
                <c:pt idx="26" formatCode="#,##0,">
                  <c:v>6817409</c:v>
                </c:pt>
                <c:pt idx="27" formatCode="#,##0,">
                  <c:v>7144032</c:v>
                </c:pt>
                <c:pt idx="28" formatCode="#,##0,">
                  <c:v>6794878</c:v>
                </c:pt>
                <c:pt idx="29" formatCode="#,##0,">
                  <c:v>5588412</c:v>
                </c:pt>
                <c:pt idx="30" formatCode="#,##0,">
                  <c:v>5982228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47-4E71-966B-19A9F2044B13}"/>
            </c:ext>
          </c:extLst>
        </c:ser>
        <c:ser>
          <c:idx val="3"/>
          <c:order val="6"/>
          <c:tx>
            <c:strRef>
              <c:f>グラフ!$P$127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グラフ!$Q$120:$AU$120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グラフ!$Q$127:$AU$127</c:f>
              <c:numCache>
                <c:formatCode>General</c:formatCode>
                <c:ptCount val="31"/>
                <c:pt idx="0">
                  <c:v>5513542</c:v>
                </c:pt>
                <c:pt idx="1">
                  <c:v>5213659</c:v>
                </c:pt>
                <c:pt idx="2" formatCode="#,##0,">
                  <c:v>6609213</c:v>
                </c:pt>
                <c:pt idx="3" formatCode="#,##0,">
                  <c:v>8818212</c:v>
                </c:pt>
                <c:pt idx="4" formatCode="#,##0,">
                  <c:v>7169562</c:v>
                </c:pt>
                <c:pt idx="5" formatCode="#,##0,">
                  <c:v>6546772</c:v>
                </c:pt>
                <c:pt idx="6" formatCode="#,##0,">
                  <c:v>7038979</c:v>
                </c:pt>
                <c:pt idx="7" formatCode="#,##0,">
                  <c:v>6462543</c:v>
                </c:pt>
                <c:pt idx="8" formatCode="#,##0,">
                  <c:v>5601747</c:v>
                </c:pt>
                <c:pt idx="9" formatCode="#,##0,">
                  <c:v>5589802</c:v>
                </c:pt>
                <c:pt idx="10" formatCode="#,##0,">
                  <c:v>5908436</c:v>
                </c:pt>
                <c:pt idx="11" formatCode="#,##0,">
                  <c:v>6304108</c:v>
                </c:pt>
                <c:pt idx="12" formatCode="#,##0,">
                  <c:v>6092323</c:v>
                </c:pt>
                <c:pt idx="13" formatCode="#,##0,">
                  <c:v>6710801</c:v>
                </c:pt>
                <c:pt idx="14" formatCode="#,##0,">
                  <c:v>6376255</c:v>
                </c:pt>
                <c:pt idx="15" formatCode="#,##0,">
                  <c:v>6422794</c:v>
                </c:pt>
                <c:pt idx="16" formatCode="#,##0,">
                  <c:v>6496362</c:v>
                </c:pt>
                <c:pt idx="17" formatCode="#,##0,">
                  <c:v>6054678</c:v>
                </c:pt>
                <c:pt idx="18" formatCode="#,##0,">
                  <c:v>5884282</c:v>
                </c:pt>
                <c:pt idx="19" formatCode="#,##0,">
                  <c:v>5672603</c:v>
                </c:pt>
                <c:pt idx="20" formatCode="#,##0,">
                  <c:v>5877019</c:v>
                </c:pt>
                <c:pt idx="21" formatCode="#,##0,">
                  <c:v>5680025</c:v>
                </c:pt>
                <c:pt idx="22" formatCode="#,##0,">
                  <c:v>5947832</c:v>
                </c:pt>
                <c:pt idx="23" formatCode="#,##0,">
                  <c:v>5231229</c:v>
                </c:pt>
                <c:pt idx="24" formatCode="#,##0,">
                  <c:v>5496716</c:v>
                </c:pt>
                <c:pt idx="25" formatCode="#,##0,">
                  <c:v>5003990</c:v>
                </c:pt>
                <c:pt idx="26" formatCode="#,##0,">
                  <c:v>5847749</c:v>
                </c:pt>
                <c:pt idx="27" formatCode="#,##0,">
                  <c:v>4919564</c:v>
                </c:pt>
                <c:pt idx="28" formatCode="#,##0,">
                  <c:v>6103122</c:v>
                </c:pt>
                <c:pt idx="29" formatCode="#,##0,">
                  <c:v>6882041</c:v>
                </c:pt>
                <c:pt idx="30" formatCode="#,##0,">
                  <c:v>5367901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47-4E71-966B-19A9F2044B13}"/>
            </c:ext>
          </c:extLst>
        </c:ser>
        <c:ser>
          <c:idx val="4"/>
          <c:order val="7"/>
          <c:tx>
            <c:strRef>
              <c:f>グラフ!$P$128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グラフ!$Q$120:$AU$120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グラフ!$Q$128:$AU$128</c:f>
              <c:numCache>
                <c:formatCode>General</c:formatCode>
                <c:ptCount val="31"/>
                <c:pt idx="0">
                  <c:v>3618104</c:v>
                </c:pt>
                <c:pt idx="1">
                  <c:v>3731973</c:v>
                </c:pt>
                <c:pt idx="2" formatCode="#,##0,">
                  <c:v>3888580</c:v>
                </c:pt>
                <c:pt idx="3" formatCode="#,##0,">
                  <c:v>4037000</c:v>
                </c:pt>
                <c:pt idx="4" formatCode="#,##0,">
                  <c:v>4007821</c:v>
                </c:pt>
                <c:pt idx="5" formatCode="#,##0,">
                  <c:v>4334754</c:v>
                </c:pt>
                <c:pt idx="6" formatCode="#,##0,">
                  <c:v>4585702</c:v>
                </c:pt>
                <c:pt idx="7" formatCode="#,##0,">
                  <c:v>5202826</c:v>
                </c:pt>
                <c:pt idx="8" formatCode="#,##0,">
                  <c:v>5486538</c:v>
                </c:pt>
                <c:pt idx="9" formatCode="#,##0,">
                  <c:v>5649827</c:v>
                </c:pt>
                <c:pt idx="10" formatCode="#,##0,">
                  <c:v>5698724</c:v>
                </c:pt>
                <c:pt idx="11" formatCode="#,##0,">
                  <c:v>5895677</c:v>
                </c:pt>
                <c:pt idx="12" formatCode="#,##0,">
                  <c:v>6197903</c:v>
                </c:pt>
                <c:pt idx="13" formatCode="#,##0,">
                  <c:v>5734252</c:v>
                </c:pt>
                <c:pt idx="14" formatCode="#,##0,">
                  <c:v>5678534</c:v>
                </c:pt>
                <c:pt idx="15" formatCode="#,##0,">
                  <c:v>5645312</c:v>
                </c:pt>
                <c:pt idx="16" formatCode="#,##0,">
                  <c:v>6201150</c:v>
                </c:pt>
                <c:pt idx="17" formatCode="#,##0,">
                  <c:v>5894269</c:v>
                </c:pt>
                <c:pt idx="18" formatCode="#,##0,">
                  <c:v>5533596</c:v>
                </c:pt>
                <c:pt idx="19" formatCode="#,##0,">
                  <c:v>5577595</c:v>
                </c:pt>
                <c:pt idx="20" formatCode="#,##0,">
                  <c:v>5256069</c:v>
                </c:pt>
                <c:pt idx="21" formatCode="#,##0,">
                  <c:v>4634457</c:v>
                </c:pt>
                <c:pt idx="22" formatCode="#,##0,">
                  <c:v>4689466</c:v>
                </c:pt>
                <c:pt idx="23" formatCode="#,##0,">
                  <c:v>4521298</c:v>
                </c:pt>
                <c:pt idx="24" formatCode="#,##0,">
                  <c:v>4640138</c:v>
                </c:pt>
                <c:pt idx="25" formatCode="#,##0,">
                  <c:v>4418047</c:v>
                </c:pt>
                <c:pt idx="26" formatCode="#,##0,">
                  <c:v>4329605</c:v>
                </c:pt>
                <c:pt idx="27" formatCode="#,##0,">
                  <c:v>4538276</c:v>
                </c:pt>
                <c:pt idx="28" formatCode="#,##0,">
                  <c:v>4662926</c:v>
                </c:pt>
                <c:pt idx="29" formatCode="#,##0,">
                  <c:v>4571918</c:v>
                </c:pt>
                <c:pt idx="30" formatCode="#,##0,">
                  <c:v>4603211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647-4E71-966B-19A9F2044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02304"/>
        <c:axId val="74803840"/>
      </c:lineChart>
      <c:catAx>
        <c:axId val="74794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79603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74796032"/>
        <c:scaling>
          <c:orientation val="minMax"/>
          <c:max val="62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5.0170649241761452E-3"/>
              <c:y val="3.55085505616145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in"/>
        <c:minorTickMark val="none"/>
        <c:tickLblPos val="nextTo"/>
        <c:spPr>
          <a:ln w="3175">
            <a:solidFill>
              <a:srgbClr val="000000">
                <a:alpha val="99000"/>
              </a:srgb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794112"/>
        <c:crosses val="autoZero"/>
        <c:crossBetween val="between"/>
      </c:valAx>
      <c:catAx>
        <c:axId val="7480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4803840"/>
        <c:crosses val="autoZero"/>
        <c:auto val="0"/>
        <c:lblAlgn val="ctr"/>
        <c:lblOffset val="100"/>
        <c:noMultiLvlLbl val="0"/>
      </c:catAx>
      <c:valAx>
        <c:axId val="74803840"/>
        <c:scaling>
          <c:orientation val="minMax"/>
          <c:max val="21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135653616214639"/>
              <c:y val="3.91061443406530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8023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22113655766682"/>
          <c:y val="0.88068891527277249"/>
          <c:w val="0.76477915873782742"/>
          <c:h val="0.10571430638133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4099016266513657"/>
          <c:y val="8.69559609717090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99786817040867E-2"/>
          <c:y val="8.0745427324642099E-2"/>
          <c:w val="0.83227143004504356"/>
          <c:h val="0.71048139372293151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グラフ!$P$89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グラフ!$Q$81:$AU$81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グラフ!$Q$89:$AU$89</c:f>
              <c:numCache>
                <c:formatCode>General</c:formatCode>
                <c:ptCount val="31"/>
                <c:pt idx="0">
                  <c:v>34619445</c:v>
                </c:pt>
                <c:pt idx="1">
                  <c:v>37841250</c:v>
                </c:pt>
                <c:pt idx="2" formatCode="#,##0,">
                  <c:v>41754630</c:v>
                </c:pt>
                <c:pt idx="3" formatCode="#,##0,">
                  <c:v>46390593</c:v>
                </c:pt>
                <c:pt idx="4" formatCode="#,##0,">
                  <c:v>48493999</c:v>
                </c:pt>
                <c:pt idx="5" formatCode="#,##0,">
                  <c:v>44640816</c:v>
                </c:pt>
                <c:pt idx="6" formatCode="#,##0,">
                  <c:v>45565965</c:v>
                </c:pt>
                <c:pt idx="7" formatCode="#,##0,">
                  <c:v>46095235</c:v>
                </c:pt>
                <c:pt idx="8" formatCode="#,##0,">
                  <c:v>46313905</c:v>
                </c:pt>
                <c:pt idx="9" formatCode="#,##0,">
                  <c:v>46912157</c:v>
                </c:pt>
                <c:pt idx="10" formatCode="#,##0,">
                  <c:v>48980766</c:v>
                </c:pt>
                <c:pt idx="11" formatCode="#,##0,">
                  <c:v>48489999</c:v>
                </c:pt>
                <c:pt idx="12" formatCode="#,##0,">
                  <c:v>49201318</c:v>
                </c:pt>
                <c:pt idx="13" formatCode="#,##0,">
                  <c:v>49020007</c:v>
                </c:pt>
                <c:pt idx="14" formatCode="#,##0,">
                  <c:v>48430080</c:v>
                </c:pt>
                <c:pt idx="15" formatCode="#,##0,">
                  <c:v>49120720</c:v>
                </c:pt>
                <c:pt idx="16" formatCode="#,##0,">
                  <c:v>50463964</c:v>
                </c:pt>
                <c:pt idx="17" formatCode="#,##0,">
                  <c:v>50879112</c:v>
                </c:pt>
                <c:pt idx="18" formatCode="#,##0,">
                  <c:v>51714070</c:v>
                </c:pt>
                <c:pt idx="19" formatCode="#,##0,">
                  <c:v>51237753</c:v>
                </c:pt>
                <c:pt idx="20" formatCode="#,##0,">
                  <c:v>52764168</c:v>
                </c:pt>
                <c:pt idx="21" formatCode="#,##0,">
                  <c:v>53473609</c:v>
                </c:pt>
                <c:pt idx="22" formatCode="#,##0,">
                  <c:v>55696223</c:v>
                </c:pt>
                <c:pt idx="23" formatCode="#,##0,">
                  <c:v>56761094</c:v>
                </c:pt>
                <c:pt idx="24" formatCode="#,##0,">
                  <c:v>58407810</c:v>
                </c:pt>
                <c:pt idx="25" formatCode="#,##0,">
                  <c:v>56339365</c:v>
                </c:pt>
                <c:pt idx="26" formatCode="#,##0,">
                  <c:v>60687708</c:v>
                </c:pt>
                <c:pt idx="27" formatCode="#,##0,">
                  <c:v>57725436</c:v>
                </c:pt>
                <c:pt idx="28" formatCode="#,##0,">
                  <c:v>58138904</c:v>
                </c:pt>
                <c:pt idx="29" formatCode="#,##0,">
                  <c:v>56741975</c:v>
                </c:pt>
                <c:pt idx="30" formatCode="#,##0,">
                  <c:v>58051824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D-4527-A0C5-7B5C08AA1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74826496"/>
        <c:axId val="74828416"/>
      </c:barChart>
      <c:lineChart>
        <c:grouping val="standard"/>
        <c:varyColors val="0"/>
        <c:ser>
          <c:idx val="1"/>
          <c:order val="0"/>
          <c:tx>
            <c:strRef>
              <c:f>グラフ!$P$82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グラフ!$Q$81:$AU$81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グラフ!$Q$82:$AU$82</c:f>
              <c:numCache>
                <c:formatCode>General</c:formatCode>
                <c:ptCount val="31"/>
                <c:pt idx="0">
                  <c:v>8266306</c:v>
                </c:pt>
                <c:pt idx="1">
                  <c:v>8908985</c:v>
                </c:pt>
                <c:pt idx="2" formatCode="#,##0,">
                  <c:v>9664853</c:v>
                </c:pt>
                <c:pt idx="3" formatCode="#,##0,">
                  <c:v>10480509</c:v>
                </c:pt>
                <c:pt idx="4" formatCode="#,##0,">
                  <c:v>11142460</c:v>
                </c:pt>
                <c:pt idx="5" formatCode="#,##0,">
                  <c:v>11510015</c:v>
                </c:pt>
                <c:pt idx="6" formatCode="#,##0,">
                  <c:v>11890042</c:v>
                </c:pt>
                <c:pt idx="7" formatCode="#,##0,">
                  <c:v>12110419</c:v>
                </c:pt>
                <c:pt idx="8" formatCode="#,##0,">
                  <c:v>12135573</c:v>
                </c:pt>
                <c:pt idx="9" formatCode="#,##0,">
                  <c:v>12342019</c:v>
                </c:pt>
                <c:pt idx="10" formatCode="#,##0,">
                  <c:v>12449711</c:v>
                </c:pt>
                <c:pt idx="11" formatCode="#,##0,">
                  <c:v>12432479</c:v>
                </c:pt>
                <c:pt idx="12" formatCode="#,##0,">
                  <c:v>12036343</c:v>
                </c:pt>
                <c:pt idx="13" formatCode="#,##0,">
                  <c:v>11828038</c:v>
                </c:pt>
                <c:pt idx="14" formatCode="#,##0,">
                  <c:v>11557693</c:v>
                </c:pt>
                <c:pt idx="15" formatCode="#,##0,">
                  <c:v>11395242</c:v>
                </c:pt>
                <c:pt idx="16" formatCode="#,##0,">
                  <c:v>11204524</c:v>
                </c:pt>
                <c:pt idx="17" formatCode="#,##0,">
                  <c:v>10769929</c:v>
                </c:pt>
                <c:pt idx="18" formatCode="#,##0,">
                  <c:v>10633405</c:v>
                </c:pt>
                <c:pt idx="19" formatCode="#,##0,">
                  <c:v>10168572</c:v>
                </c:pt>
                <c:pt idx="20" formatCode="#,##0,">
                  <c:v>9924544</c:v>
                </c:pt>
                <c:pt idx="21" formatCode="#,##0,">
                  <c:v>9601193</c:v>
                </c:pt>
                <c:pt idx="22" formatCode="#,##0,">
                  <c:v>9496873</c:v>
                </c:pt>
                <c:pt idx="23" formatCode="#,##0,">
                  <c:v>9113844</c:v>
                </c:pt>
                <c:pt idx="24" formatCode="#,##0,">
                  <c:v>8997641</c:v>
                </c:pt>
                <c:pt idx="25" formatCode="#,##0,">
                  <c:v>8965878</c:v>
                </c:pt>
                <c:pt idx="26" formatCode="#,##0,">
                  <c:v>8913056</c:v>
                </c:pt>
                <c:pt idx="27" formatCode="#,##0,">
                  <c:v>8825614</c:v>
                </c:pt>
                <c:pt idx="28" formatCode="#,##0,">
                  <c:v>8748125</c:v>
                </c:pt>
                <c:pt idx="29" formatCode="#,##0,">
                  <c:v>8742585</c:v>
                </c:pt>
                <c:pt idx="30" formatCode="#,##0,">
                  <c:v>8742258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3D-4527-A0C5-7B5C08AA1B9B}"/>
            </c:ext>
          </c:extLst>
        </c:ser>
        <c:ser>
          <c:idx val="0"/>
          <c:order val="1"/>
          <c:tx>
            <c:strRef>
              <c:f>グラフ!$P$83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グラフ!$Q$81:$AU$81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グラフ!$Q$83:$AU$83</c:f>
              <c:numCache>
                <c:formatCode>General</c:formatCode>
                <c:ptCount val="31"/>
                <c:pt idx="0">
                  <c:v>1785541</c:v>
                </c:pt>
                <c:pt idx="1">
                  <c:v>1971138</c:v>
                </c:pt>
                <c:pt idx="2" formatCode="#,##0,">
                  <c:v>2173657</c:v>
                </c:pt>
                <c:pt idx="3" formatCode="#,##0,">
                  <c:v>2397315</c:v>
                </c:pt>
                <c:pt idx="4" formatCode="#,##0,">
                  <c:v>2663580</c:v>
                </c:pt>
                <c:pt idx="5" formatCode="#,##0,">
                  <c:v>2935385</c:v>
                </c:pt>
                <c:pt idx="6" formatCode="#,##0,">
                  <c:v>3209757</c:v>
                </c:pt>
                <c:pt idx="7" formatCode="#,##0,">
                  <c:v>3490709</c:v>
                </c:pt>
                <c:pt idx="8" formatCode="#,##0,">
                  <c:v>3851513</c:v>
                </c:pt>
                <c:pt idx="9" formatCode="#,##0,">
                  <c:v>4265727</c:v>
                </c:pt>
                <c:pt idx="10" formatCode="#,##0,">
                  <c:v>4865203</c:v>
                </c:pt>
                <c:pt idx="11" formatCode="#,##0,">
                  <c:v>4009459</c:v>
                </c:pt>
                <c:pt idx="12" formatCode="#,##0,">
                  <c:v>4428276</c:v>
                </c:pt>
                <c:pt idx="13" formatCode="#,##0,">
                  <c:v>4977033</c:v>
                </c:pt>
                <c:pt idx="14" formatCode="#,##0,">
                  <c:v>5660710</c:v>
                </c:pt>
                <c:pt idx="15" formatCode="#,##0,">
                  <c:v>5978741</c:v>
                </c:pt>
                <c:pt idx="16" formatCode="#,##0,">
                  <c:v>6240221</c:v>
                </c:pt>
                <c:pt idx="17" formatCode="#,##0,">
                  <c:v>6502932</c:v>
                </c:pt>
                <c:pt idx="18" formatCode="#,##0,">
                  <c:v>6725697</c:v>
                </c:pt>
                <c:pt idx="19" formatCode="#,##0,">
                  <c:v>6925064</c:v>
                </c:pt>
                <c:pt idx="20" formatCode="#,##0,">
                  <c:v>7270313</c:v>
                </c:pt>
                <c:pt idx="21" formatCode="#,##0,">
                  <c:v>9717745</c:v>
                </c:pt>
                <c:pt idx="22" formatCode="#,##0,">
                  <c:v>10313576</c:v>
                </c:pt>
                <c:pt idx="23" formatCode="#,##0,">
                  <c:v>10345874</c:v>
                </c:pt>
                <c:pt idx="24" formatCode="#,##0,">
                  <c:v>10654386</c:v>
                </c:pt>
                <c:pt idx="25" formatCode="#,##0,">
                  <c:v>11167327</c:v>
                </c:pt>
                <c:pt idx="26" formatCode="#,##0,">
                  <c:v>11885068</c:v>
                </c:pt>
                <c:pt idx="27" formatCode="#,##0,">
                  <c:v>12753449</c:v>
                </c:pt>
                <c:pt idx="28" formatCode="#,##0,">
                  <c:v>13401022</c:v>
                </c:pt>
                <c:pt idx="29" formatCode="#,##0,">
                  <c:v>13366400</c:v>
                </c:pt>
                <c:pt idx="30" formatCode="#,##0,">
                  <c:v>14179151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3D-4527-A0C5-7B5C08AA1B9B}"/>
            </c:ext>
          </c:extLst>
        </c:ser>
        <c:ser>
          <c:idx val="6"/>
          <c:order val="2"/>
          <c:tx>
            <c:strRef>
              <c:f>グラフ!$P$84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グラフ!$Q$81:$AU$81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グラフ!$Q$84:$AU$84</c:f>
              <c:numCache>
                <c:formatCode>General</c:formatCode>
                <c:ptCount val="31"/>
                <c:pt idx="0">
                  <c:v>3617646</c:v>
                </c:pt>
                <c:pt idx="1">
                  <c:v>3731512</c:v>
                </c:pt>
                <c:pt idx="2" formatCode="#,##0,">
                  <c:v>3887875</c:v>
                </c:pt>
                <c:pt idx="3" formatCode="#,##0,">
                  <c:v>4035490</c:v>
                </c:pt>
                <c:pt idx="4" formatCode="#,##0,">
                  <c:v>4006214</c:v>
                </c:pt>
                <c:pt idx="5" formatCode="#,##0,">
                  <c:v>4333995</c:v>
                </c:pt>
                <c:pt idx="6" formatCode="#,##0,">
                  <c:v>4585278</c:v>
                </c:pt>
                <c:pt idx="7" formatCode="#,##0,">
                  <c:v>5202292</c:v>
                </c:pt>
                <c:pt idx="8" formatCode="#,##0,">
                  <c:v>5486061</c:v>
                </c:pt>
                <c:pt idx="9" formatCode="#,##0,">
                  <c:v>5649201</c:v>
                </c:pt>
                <c:pt idx="10" formatCode="#,##0,">
                  <c:v>5698673</c:v>
                </c:pt>
                <c:pt idx="11" formatCode="#,##0,">
                  <c:v>5895649</c:v>
                </c:pt>
                <c:pt idx="12" formatCode="#,##0,">
                  <c:v>6197876</c:v>
                </c:pt>
                <c:pt idx="13" formatCode="#,##0,">
                  <c:v>5734226</c:v>
                </c:pt>
                <c:pt idx="14" formatCode="#,##0,">
                  <c:v>5678510</c:v>
                </c:pt>
                <c:pt idx="15" formatCode="#,##0,">
                  <c:v>5645289</c:v>
                </c:pt>
                <c:pt idx="16" formatCode="#,##0,">
                  <c:v>6201128</c:v>
                </c:pt>
                <c:pt idx="17" formatCode="#,##0,">
                  <c:v>5894248</c:v>
                </c:pt>
                <c:pt idx="18" formatCode="#,##0,">
                  <c:v>5533577</c:v>
                </c:pt>
                <c:pt idx="19" formatCode="#,##0,">
                  <c:v>5577585</c:v>
                </c:pt>
                <c:pt idx="20" formatCode="#,##0,">
                  <c:v>5256069</c:v>
                </c:pt>
                <c:pt idx="21" formatCode="#,##0,">
                  <c:v>4634457</c:v>
                </c:pt>
                <c:pt idx="22" formatCode="#,##0,">
                  <c:v>4689466</c:v>
                </c:pt>
                <c:pt idx="23" formatCode="#,##0,">
                  <c:v>4521298</c:v>
                </c:pt>
                <c:pt idx="24" formatCode="#,##0,">
                  <c:v>4640138</c:v>
                </c:pt>
                <c:pt idx="25" formatCode="#,##0,">
                  <c:v>4418047</c:v>
                </c:pt>
                <c:pt idx="26" formatCode="#,##0,">
                  <c:v>4329605</c:v>
                </c:pt>
                <c:pt idx="27" formatCode="#,##0,">
                  <c:v>4538276</c:v>
                </c:pt>
                <c:pt idx="28" formatCode="#,##0,">
                  <c:v>4662926</c:v>
                </c:pt>
                <c:pt idx="29" formatCode="#,##0,">
                  <c:v>4571918</c:v>
                </c:pt>
                <c:pt idx="30" formatCode="#,##0,">
                  <c:v>4603211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3D-4527-A0C5-7B5C08AA1B9B}"/>
            </c:ext>
          </c:extLst>
        </c:ser>
        <c:ser>
          <c:idx val="7"/>
          <c:order val="3"/>
          <c:tx>
            <c:strRef>
              <c:f>グラフ!$P$85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グラフ!$Q$81:$AU$81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グラフ!$Q$85:$AU$85</c:f>
              <c:numCache>
                <c:formatCode>General</c:formatCode>
                <c:ptCount val="31"/>
                <c:pt idx="0">
                  <c:v>2156080</c:v>
                </c:pt>
                <c:pt idx="1">
                  <c:v>2328921</c:v>
                </c:pt>
                <c:pt idx="2" formatCode="#,##0,">
                  <c:v>2630481</c:v>
                </c:pt>
                <c:pt idx="3" formatCode="#,##0,">
                  <c:v>2853289</c:v>
                </c:pt>
                <c:pt idx="4" formatCode="#,##0,">
                  <c:v>2971866</c:v>
                </c:pt>
                <c:pt idx="5" formatCode="#,##0,">
                  <c:v>2992929</c:v>
                </c:pt>
                <c:pt idx="6" formatCode="#,##0,">
                  <c:v>3275263</c:v>
                </c:pt>
                <c:pt idx="7" formatCode="#,##0,">
                  <c:v>3500565</c:v>
                </c:pt>
                <c:pt idx="8" formatCode="#,##0,">
                  <c:v>3450764</c:v>
                </c:pt>
                <c:pt idx="9" formatCode="#,##0,">
                  <c:v>3500874</c:v>
                </c:pt>
                <c:pt idx="10" formatCode="#,##0,">
                  <c:v>3728220</c:v>
                </c:pt>
                <c:pt idx="11" formatCode="#,##0,">
                  <c:v>3709879</c:v>
                </c:pt>
                <c:pt idx="12" formatCode="#,##0,">
                  <c:v>4005006</c:v>
                </c:pt>
                <c:pt idx="13" formatCode="#,##0,">
                  <c:v>4115963</c:v>
                </c:pt>
                <c:pt idx="14" formatCode="#,##0,">
                  <c:v>4039740</c:v>
                </c:pt>
                <c:pt idx="15" formatCode="#,##0,">
                  <c:v>4486015</c:v>
                </c:pt>
                <c:pt idx="16" formatCode="#,##0,">
                  <c:v>4637035</c:v>
                </c:pt>
                <c:pt idx="17" formatCode="#,##0,">
                  <c:v>4620225</c:v>
                </c:pt>
                <c:pt idx="18" formatCode="#,##0,">
                  <c:v>4990868</c:v>
                </c:pt>
                <c:pt idx="19" formatCode="#,##0,">
                  <c:v>5030191</c:v>
                </c:pt>
                <c:pt idx="20" formatCode="#,##0,">
                  <c:v>5290453</c:v>
                </c:pt>
                <c:pt idx="21" formatCode="#,##0,">
                  <c:v>5605086</c:v>
                </c:pt>
                <c:pt idx="22" formatCode="#,##0,">
                  <c:v>6044002</c:v>
                </c:pt>
                <c:pt idx="23" formatCode="#,##0,">
                  <c:v>5790995</c:v>
                </c:pt>
                <c:pt idx="24" formatCode="#,##0,">
                  <c:v>5884679</c:v>
                </c:pt>
                <c:pt idx="25" formatCode="#,##0,">
                  <c:v>6139762</c:v>
                </c:pt>
                <c:pt idx="26" formatCode="#,##0,">
                  <c:v>6853211</c:v>
                </c:pt>
                <c:pt idx="27" formatCode="#,##0,">
                  <c:v>6801420</c:v>
                </c:pt>
                <c:pt idx="28" formatCode="#,##0,">
                  <c:v>6839852</c:v>
                </c:pt>
                <c:pt idx="29" formatCode="#,##0,">
                  <c:v>7177459</c:v>
                </c:pt>
                <c:pt idx="30" formatCode="#,##0,">
                  <c:v>7426573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3D-4527-A0C5-7B5C08AA1B9B}"/>
            </c:ext>
          </c:extLst>
        </c:ser>
        <c:ser>
          <c:idx val="2"/>
          <c:order val="4"/>
          <c:tx>
            <c:strRef>
              <c:f>グラフ!$P$86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グラフ!$Q$81:$AU$81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グラフ!$Q$86:$AU$86</c:f>
              <c:numCache>
                <c:formatCode>General</c:formatCode>
                <c:ptCount val="31"/>
                <c:pt idx="0">
                  <c:v>276549</c:v>
                </c:pt>
                <c:pt idx="1">
                  <c:v>320797</c:v>
                </c:pt>
                <c:pt idx="2" formatCode="#,##0,">
                  <c:v>358581</c:v>
                </c:pt>
                <c:pt idx="3" formatCode="#,##0,">
                  <c:v>399317</c:v>
                </c:pt>
                <c:pt idx="4" formatCode="#,##0,">
                  <c:v>221855</c:v>
                </c:pt>
                <c:pt idx="5" formatCode="#,##0,">
                  <c:v>334061</c:v>
                </c:pt>
                <c:pt idx="6" formatCode="#,##0,">
                  <c:v>305389</c:v>
                </c:pt>
                <c:pt idx="7" formatCode="#,##0,">
                  <c:v>322953</c:v>
                </c:pt>
                <c:pt idx="8" formatCode="#,##0,">
                  <c:v>329600</c:v>
                </c:pt>
                <c:pt idx="9" formatCode="#,##0,">
                  <c:v>108632</c:v>
                </c:pt>
                <c:pt idx="10" formatCode="#,##0,">
                  <c:v>389799</c:v>
                </c:pt>
                <c:pt idx="11" formatCode="#,##0,">
                  <c:v>428292</c:v>
                </c:pt>
                <c:pt idx="12" formatCode="#,##0,">
                  <c:v>417204</c:v>
                </c:pt>
                <c:pt idx="13" formatCode="#,##0,">
                  <c:v>343114</c:v>
                </c:pt>
                <c:pt idx="14" formatCode="#,##0,">
                  <c:v>336174</c:v>
                </c:pt>
                <c:pt idx="15" formatCode="#,##0,">
                  <c:v>348546</c:v>
                </c:pt>
                <c:pt idx="16" formatCode="#,##0,">
                  <c:v>339648</c:v>
                </c:pt>
                <c:pt idx="17" formatCode="#,##0,">
                  <c:v>342746</c:v>
                </c:pt>
                <c:pt idx="18" formatCode="#,##0,">
                  <c:v>179937</c:v>
                </c:pt>
                <c:pt idx="19" formatCode="#,##0,">
                  <c:v>191063</c:v>
                </c:pt>
                <c:pt idx="20" formatCode="#,##0,">
                  <c:v>212476</c:v>
                </c:pt>
                <c:pt idx="21" formatCode="#,##0,">
                  <c:v>213909</c:v>
                </c:pt>
                <c:pt idx="22" formatCode="#,##0,">
                  <c:v>207757</c:v>
                </c:pt>
                <c:pt idx="23" formatCode="#,##0,">
                  <c:v>193874</c:v>
                </c:pt>
                <c:pt idx="24" formatCode="#,##0,">
                  <c:v>192120</c:v>
                </c:pt>
                <c:pt idx="25" formatCode="#,##0,">
                  <c:v>204731</c:v>
                </c:pt>
                <c:pt idx="26" formatCode="#,##0,">
                  <c:v>199603</c:v>
                </c:pt>
                <c:pt idx="27" formatCode="#,##0,">
                  <c:v>213038</c:v>
                </c:pt>
                <c:pt idx="28" formatCode="#,##0,">
                  <c:v>217444</c:v>
                </c:pt>
                <c:pt idx="29" formatCode="#,##0,">
                  <c:v>219517</c:v>
                </c:pt>
                <c:pt idx="30" formatCode="#,##0,">
                  <c:v>244296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3D-4527-A0C5-7B5C08AA1B9B}"/>
            </c:ext>
          </c:extLst>
        </c:ser>
        <c:ser>
          <c:idx val="3"/>
          <c:order val="5"/>
          <c:tx>
            <c:strRef>
              <c:f>グラフ!$P$87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グラフ!$Q$81:$AU$81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グラフ!$Q$87:$AU$87</c:f>
              <c:numCache>
                <c:formatCode>General</c:formatCode>
                <c:ptCount val="31"/>
                <c:pt idx="0">
                  <c:v>1300823</c:v>
                </c:pt>
                <c:pt idx="1">
                  <c:v>1533262</c:v>
                </c:pt>
                <c:pt idx="2" formatCode="#,##0,">
                  <c:v>2068155</c:v>
                </c:pt>
                <c:pt idx="3" formatCode="#,##0,">
                  <c:v>2436770</c:v>
                </c:pt>
                <c:pt idx="4" formatCode="#,##0,">
                  <c:v>2989003</c:v>
                </c:pt>
                <c:pt idx="5" formatCode="#,##0,">
                  <c:v>3744571</c:v>
                </c:pt>
                <c:pt idx="6" formatCode="#,##0,">
                  <c:v>4082602</c:v>
                </c:pt>
                <c:pt idx="7" formatCode="#,##0,">
                  <c:v>4111495</c:v>
                </c:pt>
                <c:pt idx="8" formatCode="#,##0,">
                  <c:v>4072654</c:v>
                </c:pt>
                <c:pt idx="9" formatCode="#,##0,">
                  <c:v>3979406</c:v>
                </c:pt>
                <c:pt idx="10" formatCode="#,##0,">
                  <c:v>3856055</c:v>
                </c:pt>
                <c:pt idx="11" formatCode="#,##0,">
                  <c:v>3838213</c:v>
                </c:pt>
                <c:pt idx="12" formatCode="#,##0,">
                  <c:v>3939134</c:v>
                </c:pt>
                <c:pt idx="13" formatCode="#,##0,">
                  <c:v>4089818</c:v>
                </c:pt>
                <c:pt idx="14" formatCode="#,##0,">
                  <c:v>3967217</c:v>
                </c:pt>
                <c:pt idx="15" formatCode="#,##0,">
                  <c:v>3855748</c:v>
                </c:pt>
                <c:pt idx="16" formatCode="#,##0,">
                  <c:v>4560286</c:v>
                </c:pt>
                <c:pt idx="17" formatCode="#,##0,">
                  <c:v>4898368</c:v>
                </c:pt>
                <c:pt idx="18" formatCode="#,##0,">
                  <c:v>4973626</c:v>
                </c:pt>
                <c:pt idx="19" formatCode="#,##0,">
                  <c:v>4923939</c:v>
                </c:pt>
                <c:pt idx="20" formatCode="#,##0,">
                  <c:v>4568894</c:v>
                </c:pt>
                <c:pt idx="21" formatCode="#,##0,">
                  <c:v>5432827</c:v>
                </c:pt>
                <c:pt idx="22" formatCode="#,##0,">
                  <c:v>5520761</c:v>
                </c:pt>
                <c:pt idx="23" formatCode="#,##0,">
                  <c:v>5521731</c:v>
                </c:pt>
                <c:pt idx="24" formatCode="#,##0,">
                  <c:v>5509205</c:v>
                </c:pt>
                <c:pt idx="25" formatCode="#,##0,">
                  <c:v>5756773</c:v>
                </c:pt>
                <c:pt idx="26" formatCode="#,##0,">
                  <c:v>6164954</c:v>
                </c:pt>
                <c:pt idx="27" formatCode="#,##0,">
                  <c:v>5702462</c:v>
                </c:pt>
                <c:pt idx="28" formatCode="#,##0,">
                  <c:v>4444501</c:v>
                </c:pt>
                <c:pt idx="29" formatCode="#,##0,">
                  <c:v>4032804</c:v>
                </c:pt>
                <c:pt idx="30" formatCode="#,##0,">
                  <c:v>3482556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3D-4527-A0C5-7B5C08AA1B9B}"/>
            </c:ext>
          </c:extLst>
        </c:ser>
        <c:ser>
          <c:idx val="4"/>
          <c:order val="6"/>
          <c:tx>
            <c:strRef>
              <c:f>グラフ!$P$88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グラフ!$Q$81:$AU$81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９７(H9）</c:v>
                </c:pt>
                <c:pt idx="9">
                  <c:v>９８(H10）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１０(H22）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グラフ!$Q$88:$AU$88</c:f>
              <c:numCache>
                <c:formatCode>General</c:formatCode>
                <c:ptCount val="31"/>
                <c:pt idx="0">
                  <c:v>10553643</c:v>
                </c:pt>
                <c:pt idx="1">
                  <c:v>10480937</c:v>
                </c:pt>
                <c:pt idx="2" formatCode="#,##0,">
                  <c:v>12585711</c:v>
                </c:pt>
                <c:pt idx="3" formatCode="#,##0,">
                  <c:v>15649507</c:v>
                </c:pt>
                <c:pt idx="4" formatCode="#,##0,">
                  <c:v>16547511</c:v>
                </c:pt>
                <c:pt idx="5" formatCode="#,##0,">
                  <c:v>10893546</c:v>
                </c:pt>
                <c:pt idx="6" formatCode="#,##0,">
                  <c:v>10377529</c:v>
                </c:pt>
                <c:pt idx="7" formatCode="#,##0,">
                  <c:v>9551005</c:v>
                </c:pt>
                <c:pt idx="8" formatCode="#,##0,">
                  <c:v>7267087</c:v>
                </c:pt>
                <c:pt idx="9" formatCode="#,##0,">
                  <c:v>7121442</c:v>
                </c:pt>
                <c:pt idx="10" formatCode="#,##0,">
                  <c:v>6117606</c:v>
                </c:pt>
                <c:pt idx="11" formatCode="#,##0,">
                  <c:v>6886896</c:v>
                </c:pt>
                <c:pt idx="12" formatCode="#,##0,">
                  <c:v>7199669</c:v>
                </c:pt>
                <c:pt idx="13" formatCode="#,##0,">
                  <c:v>7969983</c:v>
                </c:pt>
                <c:pt idx="14" formatCode="#,##0,">
                  <c:v>6038252</c:v>
                </c:pt>
                <c:pt idx="15" formatCode="#,##0,">
                  <c:v>7056315</c:v>
                </c:pt>
                <c:pt idx="16" formatCode="#,##0,">
                  <c:v>7204138</c:v>
                </c:pt>
                <c:pt idx="17" formatCode="#,##0,">
                  <c:v>7049438</c:v>
                </c:pt>
                <c:pt idx="18" formatCode="#,##0,">
                  <c:v>7174397</c:v>
                </c:pt>
                <c:pt idx="19" formatCode="#,##0,">
                  <c:v>6754092</c:v>
                </c:pt>
                <c:pt idx="20" formatCode="#,##0,">
                  <c:v>7005349</c:v>
                </c:pt>
                <c:pt idx="21" formatCode="#,##0,">
                  <c:v>7648288</c:v>
                </c:pt>
                <c:pt idx="22" formatCode="#,##0,">
                  <c:v>8100903</c:v>
                </c:pt>
                <c:pt idx="23" formatCode="#,##0,">
                  <c:v>10230201</c:v>
                </c:pt>
                <c:pt idx="24" formatCode="#,##0,">
                  <c:v>7357962</c:v>
                </c:pt>
                <c:pt idx="25" formatCode="#,##0,">
                  <c:v>8748515</c:v>
                </c:pt>
                <c:pt idx="26" formatCode="#,##0,">
                  <c:v>9564260</c:v>
                </c:pt>
                <c:pt idx="27" formatCode="#,##0,">
                  <c:v>7095471</c:v>
                </c:pt>
                <c:pt idx="28" formatCode="#,##0,">
                  <c:v>7856160</c:v>
                </c:pt>
                <c:pt idx="29" formatCode="#,##0,">
                  <c:v>6687721</c:v>
                </c:pt>
                <c:pt idx="30" formatCode="#,##0,">
                  <c:v>6475237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3D-4527-A0C5-7B5C08AA1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34688"/>
        <c:axId val="74836224"/>
      </c:lineChart>
      <c:catAx>
        <c:axId val="7482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82841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74828416"/>
        <c:scaling>
          <c:orientation val="minMax"/>
          <c:max val="62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9668355766328161E-2"/>
              <c:y val="4.472050790948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826496"/>
        <c:crosses val="autoZero"/>
        <c:crossBetween val="between"/>
      </c:valAx>
      <c:catAx>
        <c:axId val="7483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4836224"/>
        <c:crosses val="autoZero"/>
        <c:auto val="0"/>
        <c:lblAlgn val="ctr"/>
        <c:lblOffset val="100"/>
        <c:noMultiLvlLbl val="0"/>
      </c:catAx>
      <c:valAx>
        <c:axId val="7483622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293331858539655"/>
              <c:y val="3.85093217770383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483468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7177107687252"/>
          <c:y val="0.86281059155074913"/>
          <c:w val="0.72802156894291303"/>
          <c:h val="0.11073625625831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416000237155415"/>
          <c:y val="9.937888198757764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17972483461203E-2"/>
          <c:y val="7.6795159257187565E-2"/>
          <c:w val="0.83524509220364751"/>
          <c:h val="0.73438575187209054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グラフ!$P$46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グラフ!$Q$42:$AU$42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９７（H9）</c:v>
                </c:pt>
                <c:pt idx="9">
                  <c:v>９８(H10)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グラフ!$Q$46:$AU$46</c:f>
              <c:numCache>
                <c:formatCode>General</c:formatCode>
                <c:ptCount val="31"/>
                <c:pt idx="0">
                  <c:v>21264068</c:v>
                </c:pt>
                <c:pt idx="1">
                  <c:v>23493240</c:v>
                </c:pt>
                <c:pt idx="2" formatCode="#,##0,">
                  <c:v>24859365</c:v>
                </c:pt>
                <c:pt idx="3" formatCode="#,##0,">
                  <c:v>25068639</c:v>
                </c:pt>
                <c:pt idx="4" formatCode="#,##0,">
                  <c:v>25180001</c:v>
                </c:pt>
                <c:pt idx="5" formatCode="#,##0,">
                  <c:v>24351702</c:v>
                </c:pt>
                <c:pt idx="6" formatCode="#,##0,">
                  <c:v>26070619</c:v>
                </c:pt>
                <c:pt idx="7" formatCode="#,##0,">
                  <c:v>26630784</c:v>
                </c:pt>
                <c:pt idx="8" formatCode="#,##0,">
                  <c:v>28184960</c:v>
                </c:pt>
                <c:pt idx="9" formatCode="#,##0,">
                  <c:v>27206946</c:v>
                </c:pt>
                <c:pt idx="10" formatCode="#,##0,">
                  <c:v>27871273</c:v>
                </c:pt>
                <c:pt idx="11" formatCode="#,##0,">
                  <c:v>26855350</c:v>
                </c:pt>
                <c:pt idx="12" formatCode="#,##0,">
                  <c:v>26507922</c:v>
                </c:pt>
                <c:pt idx="13" formatCode="#,##0,">
                  <c:v>25646191</c:v>
                </c:pt>
                <c:pt idx="14" formatCode="#,##0,">
                  <c:v>24443822</c:v>
                </c:pt>
                <c:pt idx="15" formatCode="#,##0,">
                  <c:v>24047722</c:v>
                </c:pt>
                <c:pt idx="16" formatCode="#,##0,">
                  <c:v>24440536</c:v>
                </c:pt>
                <c:pt idx="17" formatCode="#,##0,">
                  <c:v>26548354</c:v>
                </c:pt>
                <c:pt idx="18" formatCode="#,##0,">
                  <c:v>28808485</c:v>
                </c:pt>
                <c:pt idx="19" formatCode="#,##0,">
                  <c:v>28846851</c:v>
                </c:pt>
                <c:pt idx="20" formatCode="#,##0,">
                  <c:v>26837949</c:v>
                </c:pt>
                <c:pt idx="21" formatCode="#,##0,">
                  <c:v>26343744</c:v>
                </c:pt>
                <c:pt idx="22" formatCode="#,##0,">
                  <c:v>27016689</c:v>
                </c:pt>
                <c:pt idx="23" formatCode="#,##0,">
                  <c:v>26305348</c:v>
                </c:pt>
                <c:pt idx="24" formatCode="#,##0,">
                  <c:v>27318835</c:v>
                </c:pt>
                <c:pt idx="25" formatCode="#,##0,">
                  <c:v>28385879</c:v>
                </c:pt>
                <c:pt idx="26" formatCode="#,##0,">
                  <c:v>28501854</c:v>
                </c:pt>
                <c:pt idx="27" formatCode="#,##0,">
                  <c:v>27794806</c:v>
                </c:pt>
                <c:pt idx="28" formatCode="#,##0,">
                  <c:v>28456549</c:v>
                </c:pt>
                <c:pt idx="29" formatCode="#,##0,">
                  <c:v>29297605</c:v>
                </c:pt>
                <c:pt idx="30" formatCode="#,##0,">
                  <c:v>29429809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4-4B15-B9B7-10ACD284B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75161984"/>
        <c:axId val="75163904"/>
      </c:barChart>
      <c:lineChart>
        <c:grouping val="standard"/>
        <c:varyColors val="0"/>
        <c:ser>
          <c:idx val="1"/>
          <c:order val="0"/>
          <c:tx>
            <c:strRef>
              <c:f>グラフ!$P$43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グラフ!$Q$42:$AU$42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９７（H9）</c:v>
                </c:pt>
                <c:pt idx="9">
                  <c:v>９８(H10)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グラフ!$Q$43:$AU$43</c:f>
              <c:numCache>
                <c:formatCode>General</c:formatCode>
                <c:ptCount val="31"/>
                <c:pt idx="0">
                  <c:v>10471362</c:v>
                </c:pt>
                <c:pt idx="1">
                  <c:v>12074139</c:v>
                </c:pt>
                <c:pt idx="2" formatCode="#,##0,">
                  <c:v>12412730</c:v>
                </c:pt>
                <c:pt idx="3" formatCode="#,##0,">
                  <c:v>11573563</c:v>
                </c:pt>
                <c:pt idx="4" formatCode="#,##0,">
                  <c:v>10857193</c:v>
                </c:pt>
                <c:pt idx="5" formatCode="#,##0,">
                  <c:v>9459257</c:v>
                </c:pt>
                <c:pt idx="6" formatCode="#,##0,">
                  <c:v>10151757</c:v>
                </c:pt>
                <c:pt idx="7" formatCode="#,##0,">
                  <c:v>10237396</c:v>
                </c:pt>
                <c:pt idx="8" formatCode="#,##0,">
                  <c:v>11559542</c:v>
                </c:pt>
                <c:pt idx="9" formatCode="#,##0,">
                  <c:v>9983474</c:v>
                </c:pt>
                <c:pt idx="10" formatCode="#,##0,">
                  <c:v>10226883</c:v>
                </c:pt>
                <c:pt idx="11" formatCode="#,##0,">
                  <c:v>9825038</c:v>
                </c:pt>
                <c:pt idx="12" formatCode="#,##0,">
                  <c:v>9577046</c:v>
                </c:pt>
                <c:pt idx="13" formatCode="#,##0,">
                  <c:v>8666273</c:v>
                </c:pt>
                <c:pt idx="14" formatCode="#,##0,">
                  <c:v>8400187</c:v>
                </c:pt>
                <c:pt idx="15" formatCode="#,##0,">
                  <c:v>8505673</c:v>
                </c:pt>
                <c:pt idx="16" formatCode="#,##0,">
                  <c:v>8924558</c:v>
                </c:pt>
                <c:pt idx="17" formatCode="#,##0,">
                  <c:v>11036981</c:v>
                </c:pt>
                <c:pt idx="18" formatCode="#,##0,">
                  <c:v>12976388</c:v>
                </c:pt>
                <c:pt idx="19" formatCode="#,##0,">
                  <c:v>12589727</c:v>
                </c:pt>
                <c:pt idx="20" formatCode="#,##0,">
                  <c:v>10909749</c:v>
                </c:pt>
                <c:pt idx="21" formatCode="#,##0,">
                  <c:v>10430412</c:v>
                </c:pt>
                <c:pt idx="22" formatCode="#,##0,">
                  <c:v>11034040</c:v>
                </c:pt>
                <c:pt idx="23" formatCode="#,##0,">
                  <c:v>11102258</c:v>
                </c:pt>
                <c:pt idx="24" formatCode="#,##0,">
                  <c:v>11690185</c:v>
                </c:pt>
                <c:pt idx="25" formatCode="#,##0,">
                  <c:v>12762573</c:v>
                </c:pt>
                <c:pt idx="26" formatCode="#,##0,">
                  <c:v>12805579</c:v>
                </c:pt>
                <c:pt idx="27" formatCode="#,##0,">
                  <c:v>11890799</c:v>
                </c:pt>
                <c:pt idx="28" formatCode="#,##0,">
                  <c:v>12320655</c:v>
                </c:pt>
                <c:pt idx="29" formatCode="#,##0,">
                  <c:v>13347745</c:v>
                </c:pt>
                <c:pt idx="30" formatCode="#,##0,">
                  <c:v>13329260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4-4B15-B9B7-10ACD284BD84}"/>
            </c:ext>
          </c:extLst>
        </c:ser>
        <c:ser>
          <c:idx val="0"/>
          <c:order val="1"/>
          <c:tx>
            <c:strRef>
              <c:f>グラフ!$P$44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グラフ!$Q$42:$AU$42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９７（H9）</c:v>
                </c:pt>
                <c:pt idx="9">
                  <c:v>９８(H10)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グラフ!$Q$44:$AU$44</c:f>
              <c:numCache>
                <c:formatCode>General</c:formatCode>
                <c:ptCount val="31"/>
                <c:pt idx="0">
                  <c:v>8311631</c:v>
                </c:pt>
                <c:pt idx="1">
                  <c:v>8907601</c:v>
                </c:pt>
                <c:pt idx="2" formatCode="#,##0,">
                  <c:v>9723648</c:v>
                </c:pt>
                <c:pt idx="3" formatCode="#,##0,">
                  <c:v>10649778</c:v>
                </c:pt>
                <c:pt idx="4" formatCode="#,##0,">
                  <c:v>11306896</c:v>
                </c:pt>
                <c:pt idx="5" formatCode="#,##0,">
                  <c:v>11810965</c:v>
                </c:pt>
                <c:pt idx="6" formatCode="#,##0,">
                  <c:v>12665075</c:v>
                </c:pt>
                <c:pt idx="7" formatCode="#,##0,">
                  <c:v>13022597</c:v>
                </c:pt>
                <c:pt idx="8" formatCode="#,##0,">
                  <c:v>13098444</c:v>
                </c:pt>
                <c:pt idx="9" formatCode="#,##0,">
                  <c:v>13576183</c:v>
                </c:pt>
                <c:pt idx="10" formatCode="#,##0,">
                  <c:v>13892404</c:v>
                </c:pt>
                <c:pt idx="11" formatCode="#,##0,">
                  <c:v>13432699</c:v>
                </c:pt>
                <c:pt idx="12" formatCode="#,##0,">
                  <c:v>13404452</c:v>
                </c:pt>
                <c:pt idx="13" formatCode="#,##0,">
                  <c:v>13515161</c:v>
                </c:pt>
                <c:pt idx="14" formatCode="#,##0,">
                  <c:v>12673690</c:v>
                </c:pt>
                <c:pt idx="15" formatCode="#,##0,">
                  <c:v>12261629</c:v>
                </c:pt>
                <c:pt idx="16" formatCode="#,##0,">
                  <c:v>12299490</c:v>
                </c:pt>
                <c:pt idx="17" formatCode="#,##0,">
                  <c:v>12287291</c:v>
                </c:pt>
                <c:pt idx="18" formatCode="#,##0,">
                  <c:v>12615756</c:v>
                </c:pt>
                <c:pt idx="19" formatCode="#,##0,">
                  <c:v>13067328</c:v>
                </c:pt>
                <c:pt idx="20" formatCode="#,##0,">
                  <c:v>12874218</c:v>
                </c:pt>
                <c:pt idx="21" formatCode="#,##0,">
                  <c:v>12805175</c:v>
                </c:pt>
                <c:pt idx="22" formatCode="#,##0,">
                  <c:v>12663378</c:v>
                </c:pt>
                <c:pt idx="23" formatCode="#,##0,">
                  <c:v>11988251</c:v>
                </c:pt>
                <c:pt idx="24" formatCode="#,##0,">
                  <c:v>12214563</c:v>
                </c:pt>
                <c:pt idx="25" formatCode="#,##0,">
                  <c:v>12226519</c:v>
                </c:pt>
                <c:pt idx="26" formatCode="#,##0,">
                  <c:v>12321988</c:v>
                </c:pt>
                <c:pt idx="27" formatCode="#,##0,">
                  <c:v>12490556</c:v>
                </c:pt>
                <c:pt idx="28" formatCode="#,##0,">
                  <c:v>12738494</c:v>
                </c:pt>
                <c:pt idx="29" formatCode="#,##0,">
                  <c:v>12569652</c:v>
                </c:pt>
                <c:pt idx="30" formatCode="#,##0,">
                  <c:v>12652541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84-4B15-B9B7-10ACD284BD84}"/>
            </c:ext>
          </c:extLst>
        </c:ser>
        <c:ser>
          <c:idx val="2"/>
          <c:order val="2"/>
          <c:tx>
            <c:strRef>
              <c:f>グラフ!$P$45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グラフ!$Q$42:$AU$42</c:f>
              <c:strCache>
                <c:ptCount val="31"/>
                <c:pt idx="0">
                  <c:v>８９（元）</c:v>
                </c:pt>
                <c:pt idx="1">
                  <c:v>９０（H2）</c:v>
                </c:pt>
                <c:pt idx="2">
                  <c:v>９１（H3）</c:v>
                </c:pt>
                <c:pt idx="3">
                  <c:v>９２（H4）</c:v>
                </c:pt>
                <c:pt idx="4">
                  <c:v>９３（H5）</c:v>
                </c:pt>
                <c:pt idx="5">
                  <c:v>９４（H6）</c:v>
                </c:pt>
                <c:pt idx="6">
                  <c:v>９５（H7）</c:v>
                </c:pt>
                <c:pt idx="7">
                  <c:v>９６（H8）</c:v>
                </c:pt>
                <c:pt idx="8">
                  <c:v>９７（H9）</c:v>
                </c:pt>
                <c:pt idx="9">
                  <c:v>９８(H10)</c:v>
                </c:pt>
                <c:pt idx="10">
                  <c:v>９９(H11)</c:v>
                </c:pt>
                <c:pt idx="11">
                  <c:v>００(H12)</c:v>
                </c:pt>
                <c:pt idx="12">
                  <c:v>０１(H13)</c:v>
                </c:pt>
                <c:pt idx="13">
                  <c:v>０２(H14)</c:v>
                </c:pt>
                <c:pt idx="14">
                  <c:v>０３(H15)</c:v>
                </c:pt>
                <c:pt idx="15">
                  <c:v>０４(H16)</c:v>
                </c:pt>
                <c:pt idx="16">
                  <c:v>０５(H17)</c:v>
                </c:pt>
                <c:pt idx="17">
                  <c:v>０６(H18)</c:v>
                </c:pt>
                <c:pt idx="18">
                  <c:v>０７(H19)</c:v>
                </c:pt>
                <c:pt idx="19">
                  <c:v>０８(H20)</c:v>
                </c:pt>
                <c:pt idx="20">
                  <c:v>０９(H21)</c:v>
                </c:pt>
                <c:pt idx="21">
                  <c:v>１０(H22)</c:v>
                </c:pt>
                <c:pt idx="22">
                  <c:v>１１(H23)</c:v>
                </c:pt>
                <c:pt idx="23">
                  <c:v>１２(H24)</c:v>
                </c:pt>
                <c:pt idx="24">
                  <c:v>１３(H25)</c:v>
                </c:pt>
                <c:pt idx="25">
                  <c:v>１４(H26)</c:v>
                </c:pt>
                <c:pt idx="26">
                  <c:v>１５(H27)</c:v>
                </c:pt>
                <c:pt idx="27">
                  <c:v>１６(H28)</c:v>
                </c:pt>
                <c:pt idx="28">
                  <c:v>１７(H29)</c:v>
                </c:pt>
                <c:pt idx="29">
                  <c:v>１８(H30)</c:v>
                </c:pt>
                <c:pt idx="30">
                  <c:v>１９(R１)</c:v>
                </c:pt>
              </c:strCache>
            </c:strRef>
          </c:cat>
          <c:val>
            <c:numRef>
              <c:f>グラフ!$Q$45:$AU$45</c:f>
              <c:numCache>
                <c:formatCode>General</c:formatCode>
                <c:ptCount val="31"/>
                <c:pt idx="0">
                  <c:v>760593</c:v>
                </c:pt>
                <c:pt idx="1">
                  <c:v>877322</c:v>
                </c:pt>
                <c:pt idx="2" formatCode="#,##0,">
                  <c:v>912451</c:v>
                </c:pt>
                <c:pt idx="3" formatCode="#,##0,">
                  <c:v>935012</c:v>
                </c:pt>
                <c:pt idx="4" formatCode="#,##0,">
                  <c:v>949789</c:v>
                </c:pt>
                <c:pt idx="5" formatCode="#,##0,">
                  <c:v>967744</c:v>
                </c:pt>
                <c:pt idx="6" formatCode="#,##0,">
                  <c:v>974264</c:v>
                </c:pt>
                <c:pt idx="7" formatCode="#,##0,">
                  <c:v>983077</c:v>
                </c:pt>
                <c:pt idx="8" formatCode="#,##0,">
                  <c:v>1193011</c:v>
                </c:pt>
                <c:pt idx="9" formatCode="#,##0,">
                  <c:v>1218968</c:v>
                </c:pt>
                <c:pt idx="10" formatCode="#,##0,">
                  <c:v>1278070</c:v>
                </c:pt>
                <c:pt idx="11" formatCode="#,##0,">
                  <c:v>1215419</c:v>
                </c:pt>
                <c:pt idx="12" formatCode="#,##0,">
                  <c:v>1169313</c:v>
                </c:pt>
                <c:pt idx="13" formatCode="#,##0,">
                  <c:v>1137380</c:v>
                </c:pt>
                <c:pt idx="14" formatCode="#,##0,">
                  <c:v>1208723</c:v>
                </c:pt>
                <c:pt idx="15" formatCode="#,##0,">
                  <c:v>1212558</c:v>
                </c:pt>
                <c:pt idx="16" formatCode="#,##0,">
                  <c:v>1174869</c:v>
                </c:pt>
                <c:pt idx="17" formatCode="#,##0,">
                  <c:v>1236902</c:v>
                </c:pt>
                <c:pt idx="18" formatCode="#,##0,">
                  <c:v>1211910</c:v>
                </c:pt>
                <c:pt idx="19" formatCode="#,##0,">
                  <c:v>1135360</c:v>
                </c:pt>
                <c:pt idx="20" formatCode="#,##0,">
                  <c:v>1053328</c:v>
                </c:pt>
                <c:pt idx="21" formatCode="#,##0,">
                  <c:v>1087610</c:v>
                </c:pt>
                <c:pt idx="22" formatCode="#,##0,">
                  <c:v>1279507</c:v>
                </c:pt>
                <c:pt idx="23" formatCode="#,##0,">
                  <c:v>1267222</c:v>
                </c:pt>
                <c:pt idx="24" formatCode="#,##0,">
                  <c:v>1429762</c:v>
                </c:pt>
                <c:pt idx="25" formatCode="#,##0,">
                  <c:v>1388053</c:v>
                </c:pt>
                <c:pt idx="26" formatCode="#,##0,">
                  <c:v>1380963</c:v>
                </c:pt>
                <c:pt idx="27" formatCode="#,##0,">
                  <c:v>1331611</c:v>
                </c:pt>
                <c:pt idx="28" formatCode="#,##0,">
                  <c:v>1270133</c:v>
                </c:pt>
                <c:pt idx="29" formatCode="#,##0,">
                  <c:v>1244533</c:v>
                </c:pt>
                <c:pt idx="30" formatCode="#,##0,">
                  <c:v>1267694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84-4B15-B9B7-10ACD284B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87264"/>
        <c:axId val="75388800"/>
      </c:lineChart>
      <c:catAx>
        <c:axId val="75161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16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163904"/>
        <c:scaling>
          <c:orientation val="minMax"/>
          <c:max val="32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3788740134676908E-2"/>
              <c:y val="3.1753639490715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161984"/>
        <c:crosses val="autoZero"/>
        <c:crossBetween val="between"/>
      </c:valAx>
      <c:catAx>
        <c:axId val="7538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5388800"/>
        <c:crosses val="autoZero"/>
        <c:auto val="0"/>
        <c:lblAlgn val="ctr"/>
        <c:lblOffset val="100"/>
        <c:noMultiLvlLbl val="0"/>
      </c:catAx>
      <c:valAx>
        <c:axId val="75388800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390569879894454"/>
              <c:y val="2.44397711155670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3872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858409097646458E-2"/>
          <c:y val="0.9093177483249375"/>
          <c:w val="0.95575364113369421"/>
          <c:h val="7.82610325883177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130628</xdr:colOff>
      <xdr:row>1</xdr:row>
      <xdr:rowOff>68581</xdr:rowOff>
    </xdr:from>
    <xdr:to>
      <xdr:col>13</xdr:col>
      <xdr:colOff>489857</xdr:colOff>
      <xdr:row>36</xdr:row>
      <xdr:rowOff>65315</xdr:rowOff>
    </xdr:to>
    <xdr:graphicFrame macro="">
      <xdr:nvGraphicFramePr>
        <xdr:cNvPr id="4184" name="Chart 4">
          <a:extLst>
            <a:ext uri="{FF2B5EF4-FFF2-40B4-BE49-F238E27FC236}">
              <a16:creationId xmlns:a16="http://schemas.microsoft.com/office/drawing/2014/main" id="{00000000-0008-0000-0500-00005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87086</xdr:colOff>
      <xdr:row>191</xdr:row>
      <xdr:rowOff>117567</xdr:rowOff>
    </xdr:from>
    <xdr:to>
      <xdr:col>13</xdr:col>
      <xdr:colOff>500744</xdr:colOff>
      <xdr:row>227</xdr:row>
      <xdr:rowOff>10886</xdr:rowOff>
    </xdr:to>
    <xdr:graphicFrame macro="">
      <xdr:nvGraphicFramePr>
        <xdr:cNvPr id="4185" name="Chart 6">
          <a:extLst>
            <a:ext uri="{FF2B5EF4-FFF2-40B4-BE49-F238E27FC236}">
              <a16:creationId xmlns:a16="http://schemas.microsoft.com/office/drawing/2014/main" id="{00000000-0008-0000-0500-00005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108856</xdr:colOff>
      <xdr:row>153</xdr:row>
      <xdr:rowOff>72935</xdr:rowOff>
    </xdr:from>
    <xdr:to>
      <xdr:col>13</xdr:col>
      <xdr:colOff>544286</xdr:colOff>
      <xdr:row>189</xdr:row>
      <xdr:rowOff>21771</xdr:rowOff>
    </xdr:to>
    <xdr:graphicFrame macro="">
      <xdr:nvGraphicFramePr>
        <xdr:cNvPr id="4186" name="Chart 9">
          <a:extLst>
            <a:ext uri="{FF2B5EF4-FFF2-40B4-BE49-F238E27FC236}">
              <a16:creationId xmlns:a16="http://schemas.microsoft.com/office/drawing/2014/main" id="{00000000-0008-0000-0500-00005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65315</xdr:colOff>
      <xdr:row>115</xdr:row>
      <xdr:rowOff>141514</xdr:rowOff>
    </xdr:from>
    <xdr:to>
      <xdr:col>13</xdr:col>
      <xdr:colOff>555172</xdr:colOff>
      <xdr:row>151</xdr:row>
      <xdr:rowOff>32657</xdr:rowOff>
    </xdr:to>
    <xdr:graphicFrame macro="">
      <xdr:nvGraphicFramePr>
        <xdr:cNvPr id="4187" name="Chart 8">
          <a:extLst>
            <a:ext uri="{FF2B5EF4-FFF2-40B4-BE49-F238E27FC236}">
              <a16:creationId xmlns:a16="http://schemas.microsoft.com/office/drawing/2014/main" id="{00000000-0008-0000-0500-00005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163285</xdr:colOff>
      <xdr:row>77</xdr:row>
      <xdr:rowOff>76200</xdr:rowOff>
    </xdr:from>
    <xdr:to>
      <xdr:col>13</xdr:col>
      <xdr:colOff>576942</xdr:colOff>
      <xdr:row>113</xdr:row>
      <xdr:rowOff>76200</xdr:rowOff>
    </xdr:to>
    <xdr:graphicFrame macro="">
      <xdr:nvGraphicFramePr>
        <xdr:cNvPr id="4188" name="Chart 7">
          <a:extLst>
            <a:ext uri="{FF2B5EF4-FFF2-40B4-BE49-F238E27FC236}">
              <a16:creationId xmlns:a16="http://schemas.microsoft.com/office/drawing/2014/main" id="{00000000-0008-0000-0500-00005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87086</xdr:colOff>
      <xdr:row>41</xdr:row>
      <xdr:rowOff>0</xdr:rowOff>
    </xdr:from>
    <xdr:to>
      <xdr:col>13</xdr:col>
      <xdr:colOff>478972</xdr:colOff>
      <xdr:row>75</xdr:row>
      <xdr:rowOff>43542</xdr:rowOff>
    </xdr:to>
    <xdr:graphicFrame macro="">
      <xdr:nvGraphicFramePr>
        <xdr:cNvPr id="4189" name="Chart 5">
          <a:extLst>
            <a:ext uri="{FF2B5EF4-FFF2-40B4-BE49-F238E27FC236}">
              <a16:creationId xmlns:a16="http://schemas.microsoft.com/office/drawing/2014/main" id="{00000000-0008-0000-0500-00005D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="110" zoomScaleNormal="100" zoomScaleSheetLayoutView="110" workbookViewId="0">
      <pane xSplit="2" ySplit="3" topLeftCell="T20" activePane="bottomRight" state="frozen"/>
      <selection activeCell="D1" sqref="D1:D65536"/>
      <selection pane="topRight" activeCell="D1" sqref="D1:D65536"/>
      <selection pane="bottomLeft" activeCell="D1" sqref="D1:D65536"/>
      <selection pane="bottomRight" activeCell="X1" sqref="X1"/>
    </sheetView>
  </sheetViews>
  <sheetFormatPr defaultColWidth="9" defaultRowHeight="12" x14ac:dyDescent="0.2"/>
  <cols>
    <col min="1" max="1" width="3" style="42" customWidth="1"/>
    <col min="2" max="2" width="22.109375" style="42" customWidth="1"/>
    <col min="3" max="3" width="9.77734375" style="44" hidden="1" customWidth="1"/>
    <col min="4" max="8" width="9.77734375" style="42" customWidth="1"/>
    <col min="9" max="9" width="9.77734375" style="44" customWidth="1"/>
    <col min="10" max="33" width="9.77734375" style="42" customWidth="1"/>
    <col min="34" max="16384" width="9" style="42"/>
  </cols>
  <sheetData>
    <row r="1" spans="1:33" ht="14.1" customHeight="1" x14ac:dyDescent="0.2">
      <c r="A1" s="43" t="s">
        <v>136</v>
      </c>
      <c r="L1" s="45" t="s">
        <v>180</v>
      </c>
      <c r="V1" s="45" t="s">
        <v>180</v>
      </c>
      <c r="Z1" s="45"/>
      <c r="AF1" s="42" t="s">
        <v>217</v>
      </c>
    </row>
    <row r="2" spans="1:33" ht="14.1" customHeight="1" x14ac:dyDescent="0.15">
      <c r="L2" s="21" t="s">
        <v>169</v>
      </c>
      <c r="V2" s="21" t="s">
        <v>169</v>
      </c>
      <c r="AF2" s="21" t="s">
        <v>169</v>
      </c>
    </row>
    <row r="3" spans="1:33" ht="14.1" customHeight="1" x14ac:dyDescent="0.2">
      <c r="A3" s="47"/>
      <c r="B3" s="47"/>
      <c r="C3" s="47" t="s">
        <v>10</v>
      </c>
      <c r="D3" s="47" t="s">
        <v>9</v>
      </c>
      <c r="E3" s="47" t="s">
        <v>8</v>
      </c>
      <c r="F3" s="47" t="s">
        <v>7</v>
      </c>
      <c r="G3" s="47" t="s">
        <v>6</v>
      </c>
      <c r="H3" s="47" t="s">
        <v>5</v>
      </c>
      <c r="I3" s="48" t="s">
        <v>4</v>
      </c>
      <c r="J3" s="47" t="s">
        <v>3</v>
      </c>
      <c r="K3" s="48" t="s">
        <v>2</v>
      </c>
      <c r="L3" s="48" t="s">
        <v>82</v>
      </c>
      <c r="M3" s="47" t="s">
        <v>83</v>
      </c>
      <c r="N3" s="47" t="s">
        <v>173</v>
      </c>
      <c r="O3" s="47" t="s">
        <v>181</v>
      </c>
      <c r="P3" s="47" t="s">
        <v>182</v>
      </c>
      <c r="Q3" s="47" t="s">
        <v>183</v>
      </c>
      <c r="R3" s="47" t="s">
        <v>186</v>
      </c>
      <c r="S3" s="47" t="s">
        <v>191</v>
      </c>
      <c r="T3" s="47" t="s">
        <v>194</v>
      </c>
      <c r="U3" s="47" t="s">
        <v>195</v>
      </c>
      <c r="V3" s="47" t="s">
        <v>202</v>
      </c>
      <c r="W3" s="47" t="s">
        <v>203</v>
      </c>
      <c r="X3" s="47" t="s">
        <v>204</v>
      </c>
      <c r="Y3" s="47" t="s">
        <v>205</v>
      </c>
      <c r="Z3" s="47" t="s">
        <v>209</v>
      </c>
      <c r="AA3" s="47" t="s">
        <v>210</v>
      </c>
      <c r="AB3" s="47" t="s">
        <v>211</v>
      </c>
      <c r="AC3" s="47" t="s">
        <v>212</v>
      </c>
      <c r="AD3" s="47" t="s">
        <v>213</v>
      </c>
      <c r="AE3" s="47" t="s">
        <v>215</v>
      </c>
      <c r="AF3" s="47" t="s">
        <v>216</v>
      </c>
      <c r="AG3" s="47" t="s">
        <v>218</v>
      </c>
    </row>
    <row r="4" spans="1:33" ht="14.1" customHeight="1" x14ac:dyDescent="0.2">
      <c r="A4" s="95" t="s">
        <v>84</v>
      </c>
      <c r="B4" s="95"/>
      <c r="C4" s="49">
        <v>140536</v>
      </c>
      <c r="D4" s="49">
        <v>142534</v>
      </c>
      <c r="E4" s="49">
        <v>144155</v>
      </c>
      <c r="F4" s="49">
        <v>144890</v>
      </c>
      <c r="G4" s="49">
        <v>145862</v>
      </c>
      <c r="H4" s="49">
        <v>146811</v>
      </c>
      <c r="I4" s="49">
        <v>147954</v>
      </c>
      <c r="J4" s="49">
        <v>148993</v>
      </c>
      <c r="K4" s="49">
        <v>149938</v>
      </c>
      <c r="L4" s="49">
        <v>150712</v>
      </c>
      <c r="M4" s="49">
        <v>151706</v>
      </c>
      <c r="N4" s="49">
        <v>152721</v>
      </c>
      <c r="O4" s="49">
        <v>153414</v>
      </c>
      <c r="P4" s="49">
        <v>153900</v>
      </c>
      <c r="Q4" s="49">
        <v>154633</v>
      </c>
      <c r="R4" s="49">
        <v>155429</v>
      </c>
      <c r="S4" s="49">
        <v>155838</v>
      </c>
      <c r="T4" s="49">
        <v>156653</v>
      </c>
      <c r="U4" s="49">
        <v>157523</v>
      </c>
      <c r="V4" s="49">
        <v>158461</v>
      </c>
      <c r="W4" s="49">
        <v>159055</v>
      </c>
      <c r="X4" s="49">
        <v>159453</v>
      </c>
      <c r="Y4" s="49">
        <v>159565</v>
      </c>
      <c r="Z4" s="49">
        <v>164590</v>
      </c>
      <c r="AA4" s="49">
        <v>165465</v>
      </c>
      <c r="AB4" s="49">
        <v>65842</v>
      </c>
      <c r="AC4" s="49">
        <v>166593</v>
      </c>
      <c r="AD4" s="79">
        <v>166533</v>
      </c>
      <c r="AE4" s="79">
        <v>167410</v>
      </c>
      <c r="AF4" s="79">
        <v>167480</v>
      </c>
      <c r="AG4" s="49">
        <v>167505</v>
      </c>
    </row>
    <row r="5" spans="1:33" ht="14.1" customHeight="1" x14ac:dyDescent="0.2">
      <c r="A5" s="98" t="s">
        <v>13</v>
      </c>
      <c r="B5" s="51" t="s">
        <v>21</v>
      </c>
      <c r="C5" s="52">
        <v>35250638</v>
      </c>
      <c r="D5" s="52">
        <v>38848147</v>
      </c>
      <c r="E5" s="52">
        <v>43042583</v>
      </c>
      <c r="F5" s="52">
        <v>47474053</v>
      </c>
      <c r="G5" s="52">
        <v>49691149</v>
      </c>
      <c r="H5" s="52">
        <v>45823847</v>
      </c>
      <c r="I5" s="53">
        <v>46817584</v>
      </c>
      <c r="J5" s="52">
        <v>47596404</v>
      </c>
      <c r="K5" s="52">
        <v>47510187</v>
      </c>
      <c r="L5" s="52">
        <v>48631120</v>
      </c>
      <c r="M5" s="54">
        <v>50689643</v>
      </c>
      <c r="N5" s="54">
        <v>50073429</v>
      </c>
      <c r="O5" s="54">
        <v>50821293</v>
      </c>
      <c r="P5" s="54">
        <v>50401667</v>
      </c>
      <c r="Q5" s="54">
        <v>49668246</v>
      </c>
      <c r="R5" s="54">
        <v>50537649</v>
      </c>
      <c r="S5" s="54">
        <v>51688072</v>
      </c>
      <c r="T5" s="54">
        <v>53010272</v>
      </c>
      <c r="U5" s="54">
        <v>53564808</v>
      </c>
      <c r="V5" s="54">
        <v>53033933</v>
      </c>
      <c r="W5" s="54">
        <v>54110968</v>
      </c>
      <c r="X5" s="54">
        <v>55046830</v>
      </c>
      <c r="Y5" s="54">
        <v>57810035</v>
      </c>
      <c r="Z5" s="54">
        <v>58139996</v>
      </c>
      <c r="AA5" s="54">
        <v>60909362</v>
      </c>
      <c r="AB5" s="54">
        <v>59493443</v>
      </c>
      <c r="AC5" s="54">
        <v>63673270</v>
      </c>
      <c r="AD5" s="80">
        <v>59612027</v>
      </c>
      <c r="AE5" s="80">
        <v>59567730</v>
      </c>
      <c r="AF5" s="80">
        <v>58376530</v>
      </c>
      <c r="AG5" s="54">
        <v>59504015</v>
      </c>
    </row>
    <row r="6" spans="1:33" ht="14.1" customHeight="1" x14ac:dyDescent="0.2">
      <c r="A6" s="98"/>
      <c r="B6" s="51" t="s">
        <v>22</v>
      </c>
      <c r="C6" s="52">
        <v>34619455</v>
      </c>
      <c r="D6" s="52">
        <v>37841250</v>
      </c>
      <c r="E6" s="52">
        <v>41754630</v>
      </c>
      <c r="F6" s="52">
        <v>46390593</v>
      </c>
      <c r="G6" s="52">
        <v>48493999</v>
      </c>
      <c r="H6" s="52">
        <v>44640816</v>
      </c>
      <c r="I6" s="53">
        <v>45565965</v>
      </c>
      <c r="J6" s="52">
        <v>46095235</v>
      </c>
      <c r="K6" s="52">
        <v>46313905</v>
      </c>
      <c r="L6" s="52">
        <v>46912157</v>
      </c>
      <c r="M6" s="54">
        <v>48980766</v>
      </c>
      <c r="N6" s="54">
        <v>48489272</v>
      </c>
      <c r="O6" s="54">
        <v>49201318</v>
      </c>
      <c r="P6" s="54">
        <v>49020007</v>
      </c>
      <c r="Q6" s="54">
        <v>48430080</v>
      </c>
      <c r="R6" s="54">
        <v>49120718</v>
      </c>
      <c r="S6" s="54">
        <v>50463962</v>
      </c>
      <c r="T6" s="54">
        <v>50879110</v>
      </c>
      <c r="U6" s="54">
        <v>51714014</v>
      </c>
      <c r="V6" s="54">
        <v>51237697</v>
      </c>
      <c r="W6" s="54">
        <v>52764167</v>
      </c>
      <c r="X6" s="54">
        <v>53473608</v>
      </c>
      <c r="Y6" s="54">
        <v>55696222</v>
      </c>
      <c r="Z6" s="54">
        <v>56761093</v>
      </c>
      <c r="AA6" s="54">
        <v>58407809</v>
      </c>
      <c r="AB6" s="54">
        <v>56339364</v>
      </c>
      <c r="AC6" s="54">
        <v>60687707</v>
      </c>
      <c r="AD6" s="80">
        <v>57725435</v>
      </c>
      <c r="AE6" s="80">
        <v>58138903</v>
      </c>
      <c r="AF6" s="80">
        <v>56741974</v>
      </c>
      <c r="AG6" s="54">
        <v>58051823</v>
      </c>
    </row>
    <row r="7" spans="1:33" ht="14.1" customHeight="1" x14ac:dyDescent="0.2">
      <c r="A7" s="98"/>
      <c r="B7" s="51" t="s">
        <v>23</v>
      </c>
      <c r="C7" s="53">
        <f t="shared" ref="C7:K7" si="0">+C5-C6</f>
        <v>631183</v>
      </c>
      <c r="D7" s="53">
        <f t="shared" si="0"/>
        <v>1006897</v>
      </c>
      <c r="E7" s="53">
        <f t="shared" si="0"/>
        <v>1287953</v>
      </c>
      <c r="F7" s="53">
        <f t="shared" si="0"/>
        <v>1083460</v>
      </c>
      <c r="G7" s="53">
        <f t="shared" si="0"/>
        <v>1197150</v>
      </c>
      <c r="H7" s="53">
        <f t="shared" si="0"/>
        <v>1183031</v>
      </c>
      <c r="I7" s="53">
        <f t="shared" si="0"/>
        <v>1251619</v>
      </c>
      <c r="J7" s="53">
        <f t="shared" si="0"/>
        <v>1501169</v>
      </c>
      <c r="K7" s="53">
        <f t="shared" si="0"/>
        <v>1196282</v>
      </c>
      <c r="L7" s="53">
        <f t="shared" ref="L7:R7" si="1">+L5-L6</f>
        <v>1718963</v>
      </c>
      <c r="M7" s="53">
        <f t="shared" si="1"/>
        <v>1708877</v>
      </c>
      <c r="N7" s="53">
        <f t="shared" si="1"/>
        <v>1584157</v>
      </c>
      <c r="O7" s="53">
        <f t="shared" si="1"/>
        <v>1619975</v>
      </c>
      <c r="P7" s="53">
        <f t="shared" si="1"/>
        <v>1381660</v>
      </c>
      <c r="Q7" s="53">
        <f t="shared" si="1"/>
        <v>1238166</v>
      </c>
      <c r="R7" s="53">
        <f t="shared" si="1"/>
        <v>1416931</v>
      </c>
      <c r="S7" s="53">
        <v>1224110</v>
      </c>
      <c r="T7" s="53">
        <v>2131162</v>
      </c>
      <c r="U7" s="53">
        <v>1850794</v>
      </c>
      <c r="V7" s="53">
        <v>1796236</v>
      </c>
      <c r="W7" s="53">
        <v>1346801</v>
      </c>
      <c r="X7" s="53">
        <v>1573222</v>
      </c>
      <c r="Y7" s="53">
        <v>2113813</v>
      </c>
      <c r="Z7" s="53">
        <v>1378903</v>
      </c>
      <c r="AA7" s="53">
        <v>2501553</v>
      </c>
      <c r="AB7" s="53">
        <v>3154079</v>
      </c>
      <c r="AC7" s="53">
        <v>2985563</v>
      </c>
      <c r="AD7" s="81">
        <v>1886592</v>
      </c>
      <c r="AE7" s="81">
        <v>1428827</v>
      </c>
      <c r="AF7" s="81">
        <v>1634556</v>
      </c>
      <c r="AG7" s="53">
        <v>1452192</v>
      </c>
    </row>
    <row r="8" spans="1:33" ht="14.1" customHeight="1" x14ac:dyDescent="0.2">
      <c r="A8" s="98"/>
      <c r="B8" s="51" t="s">
        <v>24</v>
      </c>
      <c r="C8" s="52">
        <v>1347</v>
      </c>
      <c r="D8" s="52">
        <v>129619</v>
      </c>
      <c r="E8" s="52">
        <v>444059</v>
      </c>
      <c r="F8" s="52">
        <v>372274</v>
      </c>
      <c r="G8" s="52">
        <v>256989</v>
      </c>
      <c r="H8" s="52">
        <v>222785</v>
      </c>
      <c r="I8" s="53">
        <v>64371</v>
      </c>
      <c r="J8" s="52">
        <v>88074</v>
      </c>
      <c r="K8" s="52">
        <v>58202</v>
      </c>
      <c r="L8" s="53">
        <v>622944</v>
      </c>
      <c r="M8" s="54">
        <v>95821</v>
      </c>
      <c r="N8" s="54">
        <v>123464</v>
      </c>
      <c r="O8" s="54">
        <v>135339</v>
      </c>
      <c r="P8" s="54">
        <v>78893</v>
      </c>
      <c r="Q8" s="54">
        <v>96754</v>
      </c>
      <c r="R8" s="54">
        <v>141616</v>
      </c>
      <c r="S8" s="54">
        <v>50955</v>
      </c>
      <c r="T8" s="54">
        <v>90972</v>
      </c>
      <c r="U8" s="54">
        <v>71814</v>
      </c>
      <c r="V8" s="54">
        <v>371272</v>
      </c>
      <c r="W8" s="54">
        <v>431001</v>
      </c>
      <c r="X8" s="54">
        <v>827176</v>
      </c>
      <c r="Y8" s="54">
        <v>398482</v>
      </c>
      <c r="Z8" s="54">
        <v>188871</v>
      </c>
      <c r="AA8" s="54">
        <v>464943</v>
      </c>
      <c r="AB8" s="54">
        <v>827712</v>
      </c>
      <c r="AC8" s="54">
        <v>444272</v>
      </c>
      <c r="AD8" s="80">
        <v>345676</v>
      </c>
      <c r="AE8" s="80">
        <v>470253</v>
      </c>
      <c r="AF8" s="80">
        <v>182753</v>
      </c>
      <c r="AG8" s="54">
        <v>648437</v>
      </c>
    </row>
    <row r="9" spans="1:33" ht="14.1" customHeight="1" x14ac:dyDescent="0.2">
      <c r="A9" s="98"/>
      <c r="B9" s="51" t="s">
        <v>25</v>
      </c>
      <c r="C9" s="53">
        <f t="shared" ref="C9:K9" si="2">+C7-C8</f>
        <v>629836</v>
      </c>
      <c r="D9" s="53">
        <f t="shared" si="2"/>
        <v>877278</v>
      </c>
      <c r="E9" s="53">
        <f t="shared" si="2"/>
        <v>843894</v>
      </c>
      <c r="F9" s="53">
        <f t="shared" si="2"/>
        <v>711186</v>
      </c>
      <c r="G9" s="53">
        <f t="shared" si="2"/>
        <v>940161</v>
      </c>
      <c r="H9" s="53">
        <f t="shared" si="2"/>
        <v>960246</v>
      </c>
      <c r="I9" s="53">
        <f t="shared" si="2"/>
        <v>1187248</v>
      </c>
      <c r="J9" s="53">
        <f t="shared" si="2"/>
        <v>1413095</v>
      </c>
      <c r="K9" s="53">
        <f t="shared" si="2"/>
        <v>1138080</v>
      </c>
      <c r="L9" s="53">
        <f t="shared" ref="L9:R9" si="3">+L7-L8</f>
        <v>1096019</v>
      </c>
      <c r="M9" s="53">
        <f t="shared" si="3"/>
        <v>1613056</v>
      </c>
      <c r="N9" s="53">
        <f t="shared" si="3"/>
        <v>1460693</v>
      </c>
      <c r="O9" s="53">
        <f t="shared" si="3"/>
        <v>1484636</v>
      </c>
      <c r="P9" s="53">
        <f t="shared" si="3"/>
        <v>1302767</v>
      </c>
      <c r="Q9" s="53">
        <f t="shared" si="3"/>
        <v>1141412</v>
      </c>
      <c r="R9" s="53">
        <f t="shared" si="3"/>
        <v>1275315</v>
      </c>
      <c r="S9" s="53">
        <v>1173155</v>
      </c>
      <c r="T9" s="53">
        <v>2040190</v>
      </c>
      <c r="U9" s="53">
        <v>1778980</v>
      </c>
      <c r="V9" s="53">
        <v>1424964</v>
      </c>
      <c r="W9" s="53">
        <v>915800</v>
      </c>
      <c r="X9" s="53">
        <v>746046</v>
      </c>
      <c r="Y9" s="53">
        <v>1715331</v>
      </c>
      <c r="Z9" s="53">
        <v>1190032</v>
      </c>
      <c r="AA9" s="53">
        <v>2036610</v>
      </c>
      <c r="AB9" s="53">
        <v>2326367</v>
      </c>
      <c r="AC9" s="53">
        <v>2541291</v>
      </c>
      <c r="AD9" s="81">
        <v>1540916</v>
      </c>
      <c r="AE9" s="81">
        <v>958574</v>
      </c>
      <c r="AF9" s="81">
        <v>1451803</v>
      </c>
      <c r="AG9" s="53">
        <v>803755</v>
      </c>
    </row>
    <row r="10" spans="1:33" ht="14.1" customHeight="1" x14ac:dyDescent="0.2">
      <c r="A10" s="98"/>
      <c r="B10" s="51" t="s">
        <v>26</v>
      </c>
      <c r="C10" s="54">
        <v>-216914</v>
      </c>
      <c r="D10" s="54">
        <f t="shared" ref="D10:L10" si="4">+D9-C9</f>
        <v>247442</v>
      </c>
      <c r="E10" s="54">
        <f t="shared" si="4"/>
        <v>-33384</v>
      </c>
      <c r="F10" s="54">
        <f t="shared" si="4"/>
        <v>-132708</v>
      </c>
      <c r="G10" s="54">
        <f t="shared" si="4"/>
        <v>228975</v>
      </c>
      <c r="H10" s="54">
        <f t="shared" si="4"/>
        <v>20085</v>
      </c>
      <c r="I10" s="54">
        <f t="shared" si="4"/>
        <v>227002</v>
      </c>
      <c r="J10" s="54">
        <f t="shared" si="4"/>
        <v>225847</v>
      </c>
      <c r="K10" s="54">
        <f t="shared" si="4"/>
        <v>-275015</v>
      </c>
      <c r="L10" s="54">
        <f t="shared" si="4"/>
        <v>-42061</v>
      </c>
      <c r="M10" s="54">
        <f>+M9-L9</f>
        <v>517037</v>
      </c>
      <c r="N10" s="54">
        <v>-205896</v>
      </c>
      <c r="O10" s="54">
        <v>23943</v>
      </c>
      <c r="P10" s="54">
        <v>-181869</v>
      </c>
      <c r="Q10" s="54">
        <v>-161507</v>
      </c>
      <c r="R10" s="54">
        <v>133903</v>
      </c>
      <c r="S10" s="54">
        <v>-102160</v>
      </c>
      <c r="T10" s="54">
        <v>867035</v>
      </c>
      <c r="U10" s="54">
        <v>-261210</v>
      </c>
      <c r="V10" s="54">
        <v>-354016</v>
      </c>
      <c r="W10" s="54">
        <v>-509164</v>
      </c>
      <c r="X10" s="54">
        <v>-169754</v>
      </c>
      <c r="Y10" s="54">
        <v>969285</v>
      </c>
      <c r="Z10" s="54">
        <v>-525299</v>
      </c>
      <c r="AA10" s="54">
        <v>846578</v>
      </c>
      <c r="AB10" s="54">
        <v>289757</v>
      </c>
      <c r="AC10" s="54">
        <v>214924</v>
      </c>
      <c r="AD10" s="80">
        <v>-1000375</v>
      </c>
      <c r="AE10" s="80">
        <v>-582342</v>
      </c>
      <c r="AF10" s="80">
        <v>493229</v>
      </c>
      <c r="AG10" s="54">
        <v>-648048</v>
      </c>
    </row>
    <row r="11" spans="1:33" ht="14.1" customHeight="1" x14ac:dyDescent="0.2">
      <c r="A11" s="98"/>
      <c r="B11" s="51" t="s">
        <v>27</v>
      </c>
      <c r="C11" s="52">
        <v>1227791</v>
      </c>
      <c r="D11" s="52">
        <v>1635113</v>
      </c>
      <c r="E11" s="52">
        <v>1030168</v>
      </c>
      <c r="F11" s="52">
        <v>606951</v>
      </c>
      <c r="G11" s="52">
        <v>570296</v>
      </c>
      <c r="H11" s="52">
        <v>626814</v>
      </c>
      <c r="I11" s="53">
        <v>535404</v>
      </c>
      <c r="J11" s="52">
        <v>265178</v>
      </c>
      <c r="K11" s="52">
        <v>484767</v>
      </c>
      <c r="L11" s="53">
        <v>386258</v>
      </c>
      <c r="M11" s="54">
        <v>470581</v>
      </c>
      <c r="N11" s="54">
        <v>1067248</v>
      </c>
      <c r="O11" s="54">
        <v>599960</v>
      </c>
      <c r="P11" s="54">
        <v>580163</v>
      </c>
      <c r="Q11" s="54">
        <v>1062865</v>
      </c>
      <c r="R11" s="54">
        <v>952172</v>
      </c>
      <c r="S11" s="54">
        <v>637196</v>
      </c>
      <c r="T11" s="54">
        <v>831087</v>
      </c>
      <c r="U11" s="54">
        <v>716904</v>
      </c>
      <c r="V11" s="54">
        <v>247308</v>
      </c>
      <c r="W11" s="54">
        <v>4607</v>
      </c>
      <c r="X11" s="54">
        <v>118169</v>
      </c>
      <c r="Y11" s="54">
        <v>211220</v>
      </c>
      <c r="Z11" s="54">
        <v>107735</v>
      </c>
      <c r="AA11" s="54">
        <v>486458</v>
      </c>
      <c r="AB11" s="54">
        <v>357058</v>
      </c>
      <c r="AC11" s="54">
        <v>126573</v>
      </c>
      <c r="AD11" s="80">
        <v>6457</v>
      </c>
      <c r="AE11" s="80">
        <v>5208</v>
      </c>
      <c r="AF11" s="80">
        <v>10344</v>
      </c>
      <c r="AG11" s="54">
        <v>1811</v>
      </c>
    </row>
    <row r="12" spans="1:33" ht="14.1" customHeight="1" x14ac:dyDescent="0.2">
      <c r="A12" s="98"/>
      <c r="B12" s="51" t="s">
        <v>28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3">
        <v>0</v>
      </c>
      <c r="J12" s="52">
        <v>0</v>
      </c>
      <c r="K12" s="52">
        <v>0</v>
      </c>
      <c r="L12" s="53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1</v>
      </c>
      <c r="S12" s="54">
        <v>0</v>
      </c>
      <c r="T12" s="54">
        <v>0</v>
      </c>
      <c r="U12" s="54">
        <v>66691</v>
      </c>
      <c r="V12" s="54">
        <v>384338</v>
      </c>
      <c r="W12" s="54">
        <v>326761</v>
      </c>
      <c r="X12" s="73" t="s">
        <v>207</v>
      </c>
      <c r="Y12" s="73" t="s">
        <v>207</v>
      </c>
      <c r="Z12" s="73">
        <v>0</v>
      </c>
      <c r="AA12" s="73">
        <v>178400</v>
      </c>
      <c r="AB12" s="73">
        <v>84689</v>
      </c>
      <c r="AC12" s="73">
        <v>0</v>
      </c>
      <c r="AD12" s="82">
        <v>0</v>
      </c>
      <c r="AE12" s="82">
        <v>0</v>
      </c>
      <c r="AF12" s="82">
        <v>0</v>
      </c>
      <c r="AG12" s="73">
        <v>0</v>
      </c>
    </row>
    <row r="13" spans="1:33" ht="14.1" customHeight="1" x14ac:dyDescent="0.2">
      <c r="A13" s="98"/>
      <c r="B13" s="51" t="s">
        <v>29</v>
      </c>
      <c r="C13" s="52">
        <v>1360316</v>
      </c>
      <c r="D13" s="52">
        <v>1108697</v>
      </c>
      <c r="E13" s="52">
        <v>2014400</v>
      </c>
      <c r="F13" s="52">
        <v>1186486</v>
      </c>
      <c r="G13" s="52">
        <v>577066</v>
      </c>
      <c r="H13" s="52">
        <v>450764</v>
      </c>
      <c r="I13" s="53">
        <v>439657</v>
      </c>
      <c r="J13" s="52">
        <v>445144</v>
      </c>
      <c r="K13" s="52">
        <v>346776</v>
      </c>
      <c r="L13" s="53">
        <v>475864</v>
      </c>
      <c r="M13" s="54">
        <v>0</v>
      </c>
      <c r="N13" s="54">
        <v>661808</v>
      </c>
      <c r="O13" s="54">
        <v>384801</v>
      </c>
      <c r="P13" s="54">
        <v>85223</v>
      </c>
      <c r="Q13" s="54">
        <v>783600</v>
      </c>
      <c r="R13" s="54">
        <v>1000000</v>
      </c>
      <c r="S13" s="54">
        <v>1000000</v>
      </c>
      <c r="T13" s="54">
        <v>670000</v>
      </c>
      <c r="U13" s="54">
        <v>766710</v>
      </c>
      <c r="V13" s="54">
        <v>662615</v>
      </c>
      <c r="W13" s="54">
        <v>68640</v>
      </c>
      <c r="X13" s="54">
        <v>93071</v>
      </c>
      <c r="Y13" s="54">
        <v>204420</v>
      </c>
      <c r="Z13" s="54">
        <v>0</v>
      </c>
      <c r="AA13" s="54">
        <v>1709400</v>
      </c>
      <c r="AB13" s="54">
        <v>0</v>
      </c>
      <c r="AC13" s="54">
        <v>0</v>
      </c>
      <c r="AD13" s="82">
        <v>0</v>
      </c>
      <c r="AE13" s="82">
        <v>0</v>
      </c>
      <c r="AF13" s="82">
        <v>300</v>
      </c>
      <c r="AG13" s="73">
        <v>300</v>
      </c>
    </row>
    <row r="14" spans="1:33" ht="14.1" customHeight="1" x14ac:dyDescent="0.2">
      <c r="A14" s="98"/>
      <c r="B14" s="51" t="s">
        <v>30</v>
      </c>
      <c r="C14" s="53">
        <f t="shared" ref="C14:K14" si="5">+C10+C11+C12-C13</f>
        <v>-349439</v>
      </c>
      <c r="D14" s="53">
        <f t="shared" si="5"/>
        <v>773858</v>
      </c>
      <c r="E14" s="53">
        <f t="shared" si="5"/>
        <v>-1017616</v>
      </c>
      <c r="F14" s="53">
        <f t="shared" si="5"/>
        <v>-712243</v>
      </c>
      <c r="G14" s="53">
        <f t="shared" si="5"/>
        <v>222205</v>
      </c>
      <c r="H14" s="53">
        <f t="shared" si="5"/>
        <v>196135</v>
      </c>
      <c r="I14" s="53">
        <f t="shared" si="5"/>
        <v>322749</v>
      </c>
      <c r="J14" s="53">
        <f t="shared" si="5"/>
        <v>45881</v>
      </c>
      <c r="K14" s="53">
        <f t="shared" si="5"/>
        <v>-137024</v>
      </c>
      <c r="L14" s="53">
        <f t="shared" ref="L14:R14" si="6">+L10+L11+L12-L13</f>
        <v>-131667</v>
      </c>
      <c r="M14" s="53">
        <f t="shared" si="6"/>
        <v>987618</v>
      </c>
      <c r="N14" s="53">
        <f t="shared" si="6"/>
        <v>199544</v>
      </c>
      <c r="O14" s="53">
        <f t="shared" si="6"/>
        <v>239102</v>
      </c>
      <c r="P14" s="53">
        <f t="shared" si="6"/>
        <v>313071</v>
      </c>
      <c r="Q14" s="53">
        <f t="shared" si="6"/>
        <v>117758</v>
      </c>
      <c r="R14" s="53">
        <f t="shared" si="6"/>
        <v>86076</v>
      </c>
      <c r="S14" s="53">
        <v>-464964</v>
      </c>
      <c r="T14" s="53">
        <v>1028122</v>
      </c>
      <c r="U14" s="53">
        <v>-244325</v>
      </c>
      <c r="V14" s="53">
        <v>-384985</v>
      </c>
      <c r="W14" s="53">
        <v>-246436</v>
      </c>
      <c r="X14" s="53">
        <v>-144656</v>
      </c>
      <c r="Y14" s="53">
        <v>976085</v>
      </c>
      <c r="Z14" s="53">
        <v>-417564</v>
      </c>
      <c r="AA14" s="53">
        <v>-197964</v>
      </c>
      <c r="AB14" s="53">
        <v>731504</v>
      </c>
      <c r="AC14" s="53">
        <v>341497</v>
      </c>
      <c r="AD14" s="81">
        <v>-993918</v>
      </c>
      <c r="AE14" s="81">
        <v>-577134</v>
      </c>
      <c r="AF14" s="81">
        <v>503273</v>
      </c>
      <c r="AG14" s="53">
        <v>-646537</v>
      </c>
    </row>
    <row r="15" spans="1:33" ht="14.1" customHeight="1" x14ac:dyDescent="0.2">
      <c r="A15" s="98"/>
      <c r="B15" s="3" t="s">
        <v>31</v>
      </c>
      <c r="C15" s="55">
        <f t="shared" ref="C15:H15" si="7">+C9/C19*100</f>
        <v>3.0467206137905904</v>
      </c>
      <c r="D15" s="55">
        <f t="shared" si="7"/>
        <v>3.9763966633329004</v>
      </c>
      <c r="E15" s="55">
        <f t="shared" si="7"/>
        <v>3.5309562967934012</v>
      </c>
      <c r="F15" s="55">
        <f t="shared" si="7"/>
        <v>2.7660003943728362</v>
      </c>
      <c r="G15" s="55">
        <f t="shared" si="7"/>
        <v>3.5724887349080601</v>
      </c>
      <c r="H15" s="55">
        <f t="shared" si="7"/>
        <v>3.6674568138690598</v>
      </c>
      <c r="I15" s="55">
        <f t="shared" ref="I15:N15" si="8">+I9/I19*100</f>
        <v>4.4130752437937781</v>
      </c>
      <c r="J15" s="55">
        <f t="shared" si="8"/>
        <v>5.0611362421795389</v>
      </c>
      <c r="K15" s="55">
        <f t="shared" si="8"/>
        <v>3.9492839320276767</v>
      </c>
      <c r="L15" s="55">
        <f t="shared" si="8"/>
        <v>3.6675132920792088</v>
      </c>
      <c r="M15" s="55">
        <f t="shared" si="8"/>
        <v>5.3742298134793867</v>
      </c>
      <c r="N15" s="55">
        <f t="shared" si="8"/>
        <v>4.806372542809644</v>
      </c>
      <c r="O15" s="55">
        <f t="shared" ref="O15:T15" si="9">+O9/O19*100</f>
        <v>4.9641623321300514</v>
      </c>
      <c r="P15" s="55">
        <f t="shared" si="9"/>
        <v>4.5001902300840984</v>
      </c>
      <c r="Q15" s="55">
        <f t="shared" si="9"/>
        <v>4.239502401901345</v>
      </c>
      <c r="R15" s="55">
        <f t="shared" si="9"/>
        <v>4.72754019446187</v>
      </c>
      <c r="S15" s="55">
        <f t="shared" si="9"/>
        <v>4.3214595217465197</v>
      </c>
      <c r="T15" s="55">
        <f t="shared" si="9"/>
        <v>7.3389813766229608</v>
      </c>
      <c r="U15" s="55">
        <f t="shared" ref="U15:Z15" si="10">+U9/U19*100</f>
        <v>5.8910962811001806</v>
      </c>
      <c r="V15" s="55">
        <f t="shared" si="10"/>
        <v>4.4718884810249211</v>
      </c>
      <c r="W15" s="55">
        <f t="shared" si="10"/>
        <v>2.9830171925762676</v>
      </c>
      <c r="X15" s="55">
        <f t="shared" si="10"/>
        <v>2.4841531787574977</v>
      </c>
      <c r="Y15" s="55">
        <f t="shared" si="10"/>
        <v>5.6722914578547394</v>
      </c>
      <c r="Z15" s="55">
        <f t="shared" si="10"/>
        <v>3.8950206903499596</v>
      </c>
      <c r="AA15" s="55">
        <f>+AA9/AA19*100</f>
        <v>6.5025488359262305</v>
      </c>
      <c r="AB15" s="55">
        <f t="shared" ref="AB15:AC15" si="11">+AB9/AB19*100</f>
        <v>7.4647899435942149</v>
      </c>
      <c r="AC15" s="55">
        <f t="shared" si="11"/>
        <v>8.0867192897688653</v>
      </c>
      <c r="AD15" s="55">
        <f t="shared" ref="AD15:AE15" si="12">+AD9/AD19*100</f>
        <v>4.854935840620624</v>
      </c>
      <c r="AE15" s="55">
        <f t="shared" si="12"/>
        <v>3.0299607905611601</v>
      </c>
      <c r="AF15" s="55">
        <f t="shared" ref="AF15:AG15" si="13">+AF9/AF19*100</f>
        <v>4.5769218571179877</v>
      </c>
      <c r="AG15" s="55">
        <f t="shared" si="13"/>
        <v>2.4886002691294142</v>
      </c>
    </row>
    <row r="16" spans="1:33" ht="14.1" customHeight="1" x14ac:dyDescent="0.2">
      <c r="A16" s="96" t="s">
        <v>32</v>
      </c>
      <c r="B16" s="96"/>
      <c r="C16" s="56">
        <v>15604992</v>
      </c>
      <c r="D16" s="57">
        <v>16451293</v>
      </c>
      <c r="E16" s="57">
        <v>18036264</v>
      </c>
      <c r="F16" s="57">
        <v>19328512</v>
      </c>
      <c r="G16" s="57">
        <v>19858285</v>
      </c>
      <c r="H16" s="57">
        <v>19765998</v>
      </c>
      <c r="I16" s="56">
        <v>20314203</v>
      </c>
      <c r="J16" s="57">
        <v>21023424</v>
      </c>
      <c r="K16" s="57">
        <v>21527891</v>
      </c>
      <c r="L16" s="56">
        <v>22531150</v>
      </c>
      <c r="M16" s="57">
        <v>21428148</v>
      </c>
      <c r="N16" s="57">
        <v>21935504</v>
      </c>
      <c r="O16" s="57">
        <v>21998252</v>
      </c>
      <c r="P16" s="57">
        <v>21461630</v>
      </c>
      <c r="Q16" s="57">
        <v>19652466</v>
      </c>
      <c r="R16" s="57">
        <v>19997028</v>
      </c>
      <c r="S16" s="57">
        <v>20476377</v>
      </c>
      <c r="T16" s="57">
        <v>21318684</v>
      </c>
      <c r="U16" s="57">
        <v>23138682</v>
      </c>
      <c r="V16" s="57">
        <v>23583828</v>
      </c>
      <c r="W16" s="57">
        <v>22223737</v>
      </c>
      <c r="X16" s="57">
        <v>19788228</v>
      </c>
      <c r="Y16" s="57">
        <v>20317468</v>
      </c>
      <c r="Z16" s="57">
        <v>20707604</v>
      </c>
      <c r="AA16" s="57">
        <v>21366757</v>
      </c>
      <c r="AB16" s="57">
        <v>21618032</v>
      </c>
      <c r="AC16" s="57">
        <v>23270458</v>
      </c>
      <c r="AD16" s="83">
        <v>23899339</v>
      </c>
      <c r="AE16" s="83">
        <v>23287892</v>
      </c>
      <c r="AF16" s="83">
        <v>23623535</v>
      </c>
      <c r="AG16" s="57">
        <v>24231654</v>
      </c>
    </row>
    <row r="17" spans="1:33" ht="14.1" customHeight="1" x14ac:dyDescent="0.2">
      <c r="A17" s="96" t="s">
        <v>33</v>
      </c>
      <c r="B17" s="96"/>
      <c r="C17" s="56">
        <v>15394803</v>
      </c>
      <c r="D17" s="57">
        <v>16721472</v>
      </c>
      <c r="E17" s="57">
        <v>17416566</v>
      </c>
      <c r="F17" s="57">
        <v>19474695</v>
      </c>
      <c r="G17" s="57">
        <v>19038933</v>
      </c>
      <c r="H17" s="57">
        <v>19452416</v>
      </c>
      <c r="I17" s="56">
        <v>20213756</v>
      </c>
      <c r="J17" s="57">
        <v>21099954</v>
      </c>
      <c r="K17" s="57">
        <v>21859800</v>
      </c>
      <c r="L17" s="56">
        <v>22583681</v>
      </c>
      <c r="M17" s="57">
        <v>23085385</v>
      </c>
      <c r="N17" s="57">
        <v>23272673</v>
      </c>
      <c r="O17" s="57">
        <v>22795571</v>
      </c>
      <c r="P17" s="57">
        <v>21999462</v>
      </c>
      <c r="Q17" s="57">
        <v>20631795</v>
      </c>
      <c r="R17" s="57">
        <v>20518154</v>
      </c>
      <c r="S17" s="57">
        <v>20740489</v>
      </c>
      <c r="T17" s="57">
        <v>21136710</v>
      </c>
      <c r="U17" s="57">
        <v>21067733</v>
      </c>
      <c r="V17" s="57">
        <v>21463184</v>
      </c>
      <c r="W17" s="57">
        <v>21309130</v>
      </c>
      <c r="X17" s="57">
        <v>21388311</v>
      </c>
      <c r="Y17" s="57">
        <v>21962932</v>
      </c>
      <c r="Z17" s="57">
        <v>22096361</v>
      </c>
      <c r="AA17" s="57">
        <v>22687847</v>
      </c>
      <c r="AB17" s="57">
        <v>22784801</v>
      </c>
      <c r="AC17" s="57">
        <v>23899354</v>
      </c>
      <c r="AD17" s="83">
        <v>24327859</v>
      </c>
      <c r="AE17" s="83">
        <v>23924806</v>
      </c>
      <c r="AF17" s="83">
        <v>24128586</v>
      </c>
      <c r="AG17" s="57">
        <v>24689494</v>
      </c>
    </row>
    <row r="18" spans="1:33" ht="14.1" customHeight="1" x14ac:dyDescent="0.2">
      <c r="A18" s="96" t="s">
        <v>34</v>
      </c>
      <c r="B18" s="96"/>
      <c r="C18" s="56">
        <v>20672588</v>
      </c>
      <c r="D18" s="57">
        <v>21795435</v>
      </c>
      <c r="E18" s="57">
        <v>23899871</v>
      </c>
      <c r="F18" s="57">
        <v>25615701</v>
      </c>
      <c r="G18" s="57">
        <v>26316696</v>
      </c>
      <c r="H18" s="57">
        <v>26182885</v>
      </c>
      <c r="I18" s="56">
        <v>26902963</v>
      </c>
      <c r="J18" s="57">
        <v>27838880</v>
      </c>
      <c r="K18" s="57">
        <v>28505099</v>
      </c>
      <c r="L18" s="56">
        <v>29845818</v>
      </c>
      <c r="M18" s="57">
        <v>28369521</v>
      </c>
      <c r="N18" s="57">
        <v>29046665</v>
      </c>
      <c r="O18" s="57">
        <v>29126645</v>
      </c>
      <c r="P18" s="57">
        <v>28411095</v>
      </c>
      <c r="Q18" s="57">
        <v>25983138</v>
      </c>
      <c r="R18" s="57">
        <v>26429868</v>
      </c>
      <c r="S18" s="57">
        <v>26883082</v>
      </c>
      <c r="T18" s="57">
        <v>27799362</v>
      </c>
      <c r="U18" s="57">
        <v>30197775</v>
      </c>
      <c r="V18" s="57">
        <v>30704630</v>
      </c>
      <c r="W18" s="57">
        <v>28899639</v>
      </c>
      <c r="X18" s="57">
        <v>25636615</v>
      </c>
      <c r="Y18" s="57">
        <v>26199505</v>
      </c>
      <c r="Z18" s="57">
        <v>26899651</v>
      </c>
      <c r="AA18" s="57">
        <v>27776462</v>
      </c>
      <c r="AB18" s="57">
        <v>28033538</v>
      </c>
      <c r="AC18" s="57">
        <v>29910413</v>
      </c>
      <c r="AD18" s="83">
        <v>30743750</v>
      </c>
      <c r="AE18" s="83">
        <v>29890380</v>
      </c>
      <c r="AF18" s="83">
        <v>30350293</v>
      </c>
      <c r="AG18" s="57">
        <v>31171831</v>
      </c>
    </row>
    <row r="19" spans="1:33" ht="14.1" customHeight="1" x14ac:dyDescent="0.2">
      <c r="A19" s="96" t="s">
        <v>35</v>
      </c>
      <c r="B19" s="96"/>
      <c r="C19" s="56">
        <v>20672588</v>
      </c>
      <c r="D19" s="57">
        <v>22062135</v>
      </c>
      <c r="E19" s="57">
        <v>23899871</v>
      </c>
      <c r="F19" s="57">
        <v>25711710</v>
      </c>
      <c r="G19" s="57">
        <v>26316696</v>
      </c>
      <c r="H19" s="57">
        <v>26182885</v>
      </c>
      <c r="I19" s="56">
        <v>26902963</v>
      </c>
      <c r="J19" s="57">
        <v>27920509</v>
      </c>
      <c r="K19" s="57">
        <v>28817376</v>
      </c>
      <c r="L19" s="56">
        <v>29884527</v>
      </c>
      <c r="M19" s="57">
        <v>30014645</v>
      </c>
      <c r="N19" s="57">
        <v>30390757</v>
      </c>
      <c r="O19" s="57">
        <v>29907080</v>
      </c>
      <c r="P19" s="57">
        <v>28949154</v>
      </c>
      <c r="Q19" s="57">
        <v>26923254</v>
      </c>
      <c r="R19" s="57">
        <v>26976291</v>
      </c>
      <c r="S19" s="57">
        <v>27147194</v>
      </c>
      <c r="T19" s="57">
        <v>27799362</v>
      </c>
      <c r="U19" s="57">
        <v>30197775</v>
      </c>
      <c r="V19" s="57">
        <v>31864927</v>
      </c>
      <c r="W19" s="57">
        <v>30700460</v>
      </c>
      <c r="X19" s="57">
        <v>30032206</v>
      </c>
      <c r="Y19" s="57">
        <v>30240530</v>
      </c>
      <c r="Z19" s="57">
        <v>30552649</v>
      </c>
      <c r="AA19" s="57">
        <v>31320180</v>
      </c>
      <c r="AB19" s="57">
        <v>31164534</v>
      </c>
      <c r="AC19" s="57">
        <v>31425488</v>
      </c>
      <c r="AD19" s="83">
        <v>31739163</v>
      </c>
      <c r="AE19" s="83">
        <v>31636515</v>
      </c>
      <c r="AF19" s="83">
        <v>31720074</v>
      </c>
      <c r="AG19" s="57">
        <v>32297473</v>
      </c>
    </row>
    <row r="20" spans="1:33" ht="14.1" customHeight="1" x14ac:dyDescent="0.2">
      <c r="A20" s="96" t="s">
        <v>36</v>
      </c>
      <c r="B20" s="96"/>
      <c r="C20" s="58">
        <v>1.01</v>
      </c>
      <c r="D20" s="59">
        <v>1</v>
      </c>
      <c r="E20" s="59">
        <v>1.01</v>
      </c>
      <c r="F20" s="59">
        <v>1</v>
      </c>
      <c r="G20" s="59">
        <v>1.02</v>
      </c>
      <c r="H20" s="59">
        <v>1.02</v>
      </c>
      <c r="I20" s="60">
        <v>1.02</v>
      </c>
      <c r="J20" s="59">
        <v>1.01</v>
      </c>
      <c r="K20" s="59">
        <v>0.99</v>
      </c>
      <c r="L20" s="60">
        <v>0.99</v>
      </c>
      <c r="M20" s="59">
        <v>0.97</v>
      </c>
      <c r="N20" s="59">
        <v>0.96</v>
      </c>
      <c r="O20" s="59">
        <v>0.95</v>
      </c>
      <c r="P20" s="59">
        <v>0.96</v>
      </c>
      <c r="Q20" s="59">
        <v>0.97</v>
      </c>
      <c r="R20" s="59">
        <v>0.97</v>
      </c>
      <c r="S20" s="59">
        <v>0.97</v>
      </c>
      <c r="T20" s="59">
        <v>0.99</v>
      </c>
      <c r="U20" s="59">
        <v>1.03</v>
      </c>
      <c r="V20" s="59">
        <v>1.07</v>
      </c>
      <c r="W20" s="59">
        <v>1.08</v>
      </c>
      <c r="X20" s="59">
        <v>1.02</v>
      </c>
      <c r="Y20" s="59">
        <v>0.97</v>
      </c>
      <c r="Z20" s="59">
        <v>0.93</v>
      </c>
      <c r="AA20" s="59">
        <v>0.94</v>
      </c>
      <c r="AB20" s="59">
        <v>0.94</v>
      </c>
      <c r="AC20" s="59">
        <v>0.95</v>
      </c>
      <c r="AD20" s="84">
        <v>0.97</v>
      </c>
      <c r="AE20" s="84">
        <v>0.97</v>
      </c>
      <c r="AF20" s="84">
        <v>0.98</v>
      </c>
      <c r="AG20" s="59">
        <v>0.98</v>
      </c>
    </row>
    <row r="21" spans="1:33" ht="14.1" customHeight="1" x14ac:dyDescent="0.2">
      <c r="A21" s="96" t="s">
        <v>37</v>
      </c>
      <c r="B21" s="96"/>
      <c r="C21" s="61">
        <v>76.5</v>
      </c>
      <c r="D21" s="62">
        <v>73.7</v>
      </c>
      <c r="E21" s="62">
        <v>74.599999999999994</v>
      </c>
      <c r="F21" s="62">
        <v>79.400000000000006</v>
      </c>
      <c r="G21" s="62">
        <v>79.900000000000006</v>
      </c>
      <c r="H21" s="62">
        <v>84.2</v>
      </c>
      <c r="I21" s="63">
        <v>83.2</v>
      </c>
      <c r="J21" s="62">
        <v>86.7</v>
      </c>
      <c r="K21" s="62">
        <v>89</v>
      </c>
      <c r="L21" s="63">
        <v>92.2</v>
      </c>
      <c r="M21" s="62">
        <v>85</v>
      </c>
      <c r="N21" s="62">
        <v>84.8</v>
      </c>
      <c r="O21" s="62">
        <v>83.2</v>
      </c>
      <c r="P21" s="62">
        <v>82.8</v>
      </c>
      <c r="Q21" s="62">
        <v>80.5</v>
      </c>
      <c r="R21" s="62">
        <v>85.7</v>
      </c>
      <c r="S21" s="62">
        <v>85.6</v>
      </c>
      <c r="T21" s="62">
        <v>84.3</v>
      </c>
      <c r="U21" s="62">
        <v>83.7</v>
      </c>
      <c r="V21" s="62">
        <v>83.3</v>
      </c>
      <c r="W21" s="62">
        <v>86.5</v>
      </c>
      <c r="X21" s="62">
        <v>85.1</v>
      </c>
      <c r="Y21" s="62">
        <v>82.9</v>
      </c>
      <c r="Z21" s="62">
        <v>83.3</v>
      </c>
      <c r="AA21" s="62">
        <v>83.3</v>
      </c>
      <c r="AB21" s="62">
        <v>83.3</v>
      </c>
      <c r="AC21" s="62">
        <v>82.9</v>
      </c>
      <c r="AD21" s="85">
        <v>88.5</v>
      </c>
      <c r="AE21" s="85">
        <v>87.9</v>
      </c>
      <c r="AF21" s="85">
        <v>86.1</v>
      </c>
      <c r="AG21" s="62">
        <v>88.7</v>
      </c>
    </row>
    <row r="22" spans="1:33" ht="14.1" customHeight="1" x14ac:dyDescent="0.2">
      <c r="A22" s="96" t="s">
        <v>38</v>
      </c>
      <c r="B22" s="96"/>
      <c r="C22" s="61">
        <v>12.7</v>
      </c>
      <c r="D22" s="62">
        <v>11.8</v>
      </c>
      <c r="E22" s="62">
        <v>11.6</v>
      </c>
      <c r="F22" s="62">
        <v>12.2</v>
      </c>
      <c r="G22" s="62">
        <v>12.4</v>
      </c>
      <c r="H22" s="62">
        <v>13.3</v>
      </c>
      <c r="I22" s="63">
        <v>13.2</v>
      </c>
      <c r="J22" s="62">
        <v>14.6</v>
      </c>
      <c r="K22" s="62">
        <v>15.5</v>
      </c>
      <c r="L22" s="63">
        <v>16.2</v>
      </c>
      <c r="M22" s="62">
        <v>15.6</v>
      </c>
      <c r="N22" s="62">
        <v>15.7</v>
      </c>
      <c r="O22" s="62">
        <v>16.3</v>
      </c>
      <c r="P22" s="62">
        <v>15.6</v>
      </c>
      <c r="Q22" s="62">
        <v>15.4</v>
      </c>
      <c r="R22" s="62">
        <v>15.5</v>
      </c>
      <c r="S22" s="62">
        <v>15.7</v>
      </c>
      <c r="T22" s="62">
        <v>15.5</v>
      </c>
      <c r="U22" s="62">
        <v>14.3</v>
      </c>
      <c r="V22" s="62">
        <v>14.7</v>
      </c>
      <c r="W22" s="62">
        <v>14.3</v>
      </c>
      <c r="X22" s="62">
        <v>12.9</v>
      </c>
      <c r="Y22" s="62">
        <v>12.7</v>
      </c>
      <c r="Z22" s="62">
        <v>12.4</v>
      </c>
      <c r="AA22" s="62">
        <v>12.1</v>
      </c>
      <c r="AB22" s="62">
        <v>11.7</v>
      </c>
      <c r="AC22" s="62">
        <v>11.3</v>
      </c>
      <c r="AD22" s="85">
        <v>12.2</v>
      </c>
      <c r="AE22" s="85">
        <v>12.6</v>
      </c>
      <c r="AF22" s="85">
        <v>12.3</v>
      </c>
      <c r="AG22" s="62">
        <v>12.3</v>
      </c>
    </row>
    <row r="23" spans="1:33" ht="14.1" customHeight="1" x14ac:dyDescent="0.2">
      <c r="A23" s="96" t="s">
        <v>39</v>
      </c>
      <c r="B23" s="96"/>
      <c r="C23" s="61">
        <v>14.5</v>
      </c>
      <c r="D23" s="62">
        <v>14.2</v>
      </c>
      <c r="E23" s="62">
        <v>13.6</v>
      </c>
      <c r="F23" s="62">
        <v>13</v>
      </c>
      <c r="G23" s="62">
        <v>13</v>
      </c>
      <c r="H23" s="62">
        <v>14.1</v>
      </c>
      <c r="I23" s="63">
        <v>14.2</v>
      </c>
      <c r="J23" s="62">
        <v>15.6</v>
      </c>
      <c r="K23" s="62">
        <v>16.399999999999999</v>
      </c>
      <c r="L23" s="63">
        <v>15.8</v>
      </c>
      <c r="M23" s="62">
        <v>16</v>
      </c>
      <c r="N23" s="62">
        <v>15.8</v>
      </c>
      <c r="O23" s="62">
        <v>16.5</v>
      </c>
      <c r="P23" s="62">
        <v>14.9</v>
      </c>
      <c r="Q23" s="62">
        <v>15.2</v>
      </c>
      <c r="R23" s="62">
        <v>15.8</v>
      </c>
      <c r="S23" s="62">
        <v>16</v>
      </c>
      <c r="T23" s="62">
        <v>14.7</v>
      </c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ht="14.1" customHeight="1" x14ac:dyDescent="0.2">
      <c r="A24" s="99" t="s">
        <v>192</v>
      </c>
      <c r="B24" s="100"/>
      <c r="C24" s="61"/>
      <c r="D24" s="62"/>
      <c r="E24" s="62"/>
      <c r="F24" s="62"/>
      <c r="G24" s="62"/>
      <c r="H24" s="62"/>
      <c r="I24" s="63"/>
      <c r="J24" s="62"/>
      <c r="K24" s="62"/>
      <c r="L24" s="63"/>
      <c r="M24" s="62"/>
      <c r="N24" s="62"/>
      <c r="O24" s="62"/>
      <c r="P24" s="62"/>
      <c r="Q24" s="62"/>
      <c r="R24" s="62"/>
      <c r="S24" s="62">
        <v>17.600000000000001</v>
      </c>
      <c r="T24" s="62">
        <v>17.100000000000001</v>
      </c>
      <c r="U24" s="62">
        <v>11.1</v>
      </c>
      <c r="V24" s="62">
        <v>10.199999999999999</v>
      </c>
      <c r="W24" s="62">
        <v>8.6999999999999993</v>
      </c>
      <c r="X24" s="62">
        <v>7.6</v>
      </c>
      <c r="Y24" s="62">
        <v>6.6</v>
      </c>
      <c r="Z24" s="62">
        <v>5.9</v>
      </c>
      <c r="AA24" s="62">
        <v>5.2</v>
      </c>
      <c r="AB24" s="62">
        <v>4.5999999999999996</v>
      </c>
      <c r="AC24" s="62">
        <v>4.2</v>
      </c>
      <c r="AD24" s="85">
        <v>4.7</v>
      </c>
      <c r="AE24" s="85">
        <v>5.5</v>
      </c>
      <c r="AF24" s="85">
        <v>5.8</v>
      </c>
      <c r="AG24" s="62">
        <v>5.7</v>
      </c>
    </row>
    <row r="25" spans="1:33" ht="14.1" customHeight="1" x14ac:dyDescent="0.2">
      <c r="A25" s="96" t="s">
        <v>193</v>
      </c>
      <c r="B25" s="96"/>
      <c r="C25" s="61">
        <v>12.9</v>
      </c>
      <c r="D25" s="62">
        <v>12</v>
      </c>
      <c r="E25" s="62">
        <v>11.2</v>
      </c>
      <c r="F25" s="62">
        <v>10.8</v>
      </c>
      <c r="G25" s="62">
        <v>10.4</v>
      </c>
      <c r="H25" s="62">
        <v>10.6</v>
      </c>
      <c r="I25" s="63">
        <v>10.9</v>
      </c>
      <c r="J25" s="62">
        <v>11.6</v>
      </c>
      <c r="K25" s="62">
        <v>12.3</v>
      </c>
      <c r="L25" s="63">
        <v>12.7</v>
      </c>
      <c r="M25" s="62">
        <v>12.8</v>
      </c>
      <c r="N25" s="62">
        <v>12.6</v>
      </c>
      <c r="O25" s="62">
        <v>12.9</v>
      </c>
      <c r="P25" s="62">
        <v>12.7</v>
      </c>
      <c r="Q25" s="62">
        <v>12.4</v>
      </c>
      <c r="R25" s="62">
        <v>11.9</v>
      </c>
      <c r="S25" s="62">
        <v>12</v>
      </c>
      <c r="T25" s="62">
        <v>11.9</v>
      </c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ht="14.1" customHeight="1" x14ac:dyDescent="0.2">
      <c r="A26" s="99" t="s">
        <v>196</v>
      </c>
      <c r="B26" s="100"/>
      <c r="C26" s="61"/>
      <c r="D26" s="62"/>
      <c r="E26" s="62"/>
      <c r="F26" s="62"/>
      <c r="G26" s="62"/>
      <c r="H26" s="62"/>
      <c r="I26" s="63"/>
      <c r="J26" s="62"/>
      <c r="K26" s="62"/>
      <c r="L26" s="63"/>
      <c r="M26" s="62"/>
      <c r="N26" s="62"/>
      <c r="O26" s="62"/>
      <c r="P26" s="62"/>
      <c r="Q26" s="62"/>
      <c r="R26" s="62"/>
      <c r="S26" s="62"/>
      <c r="T26" s="62"/>
      <c r="U26" s="72">
        <v>98.6</v>
      </c>
      <c r="V26" s="72">
        <v>91.3</v>
      </c>
      <c r="W26" s="72">
        <v>79.900000000000006</v>
      </c>
      <c r="X26" s="72">
        <v>67.900000000000006</v>
      </c>
      <c r="Y26" s="72">
        <v>61</v>
      </c>
      <c r="Z26" s="72">
        <v>63.061</v>
      </c>
      <c r="AA26" s="72">
        <v>60.9</v>
      </c>
      <c r="AB26" s="72">
        <v>66</v>
      </c>
      <c r="AC26" s="72">
        <v>58.2</v>
      </c>
      <c r="AD26" s="86">
        <v>68.599999999999994</v>
      </c>
      <c r="AE26" s="86">
        <v>67.099999999999994</v>
      </c>
      <c r="AF26" s="86">
        <v>68.099999999999994</v>
      </c>
      <c r="AG26" s="72">
        <v>60.2</v>
      </c>
    </row>
    <row r="27" spans="1:33" ht="14.1" customHeight="1" x14ac:dyDescent="0.2">
      <c r="A27" s="95" t="s">
        <v>197</v>
      </c>
      <c r="B27" s="95"/>
      <c r="C27" s="53">
        <f t="shared" ref="C27:K27" si="14">SUM(C28:C30)</f>
        <v>3459306</v>
      </c>
      <c r="D27" s="53">
        <f t="shared" si="14"/>
        <v>4815134</v>
      </c>
      <c r="E27" s="53">
        <f t="shared" si="14"/>
        <v>4017158</v>
      </c>
      <c r="F27" s="53">
        <f t="shared" si="14"/>
        <v>3463641</v>
      </c>
      <c r="G27" s="53">
        <f t="shared" si="14"/>
        <v>2782960</v>
      </c>
      <c r="H27" s="53">
        <f t="shared" si="14"/>
        <v>2905499</v>
      </c>
      <c r="I27" s="53">
        <f t="shared" si="14"/>
        <v>3033426</v>
      </c>
      <c r="J27" s="53">
        <f t="shared" si="14"/>
        <v>2871530</v>
      </c>
      <c r="K27" s="53">
        <f t="shared" si="14"/>
        <v>3025073</v>
      </c>
      <c r="L27" s="53">
        <f t="shared" ref="L27:Q27" si="15">SUM(L28:L30)</f>
        <v>2952075</v>
      </c>
      <c r="M27" s="53">
        <f t="shared" si="15"/>
        <v>3923083</v>
      </c>
      <c r="N27" s="53">
        <f t="shared" si="15"/>
        <v>3580814</v>
      </c>
      <c r="O27" s="53">
        <f t="shared" si="15"/>
        <v>3936568</v>
      </c>
      <c r="P27" s="53">
        <f t="shared" si="15"/>
        <v>4087415</v>
      </c>
      <c r="Q27" s="53">
        <f t="shared" si="15"/>
        <v>5015219</v>
      </c>
      <c r="R27" s="53">
        <f t="shared" ref="R27:W27" si="16">SUM(R28:R30)</f>
        <v>4388298</v>
      </c>
      <c r="S27" s="53">
        <f t="shared" si="16"/>
        <v>4069600</v>
      </c>
      <c r="T27" s="53">
        <f t="shared" si="16"/>
        <v>2769627</v>
      </c>
      <c r="U27" s="53">
        <f t="shared" si="16"/>
        <v>4894436</v>
      </c>
      <c r="V27" s="53">
        <f t="shared" si="16"/>
        <v>4393392</v>
      </c>
      <c r="W27" s="53">
        <f t="shared" si="16"/>
        <v>3997371</v>
      </c>
      <c r="X27" s="53">
        <f>SUM(X28:X30)</f>
        <v>4232074</v>
      </c>
      <c r="Y27" s="53">
        <f>SUM(Y28:Y30)</f>
        <v>4656933</v>
      </c>
      <c r="Z27" s="53">
        <f>SUM(Z28:Z30)</f>
        <v>4909434</v>
      </c>
      <c r="AA27" s="53">
        <f>SUM(AA28:AA30)</f>
        <v>4325823</v>
      </c>
      <c r="AB27" s="53">
        <f t="shared" ref="AB27:AC27" si="17">SUM(AB28:AB30)</f>
        <v>4414641</v>
      </c>
      <c r="AC27" s="53">
        <f t="shared" si="17"/>
        <v>4321013</v>
      </c>
      <c r="AD27" s="53">
        <f t="shared" ref="AD27:AE27" si="18">SUM(AD28:AD30)</f>
        <v>4235781</v>
      </c>
      <c r="AE27" s="53">
        <f t="shared" si="18"/>
        <v>4314889</v>
      </c>
      <c r="AF27" s="53">
        <f t="shared" ref="AF27:AG27" si="19">SUM(AF28:AF30)</f>
        <v>4294565</v>
      </c>
      <c r="AG27" s="53">
        <f t="shared" si="19"/>
        <v>4203378</v>
      </c>
    </row>
    <row r="28" spans="1:33" ht="14.1" customHeight="1" x14ac:dyDescent="0.15">
      <c r="A28" s="64"/>
      <c r="B28" s="2" t="s">
        <v>18</v>
      </c>
      <c r="C28" s="53">
        <v>1619800</v>
      </c>
      <c r="D28" s="52">
        <v>2146306</v>
      </c>
      <c r="E28" s="52">
        <v>1162074</v>
      </c>
      <c r="F28" s="52">
        <v>582539</v>
      </c>
      <c r="G28" s="52">
        <v>575769</v>
      </c>
      <c r="H28" s="52">
        <v>751819</v>
      </c>
      <c r="I28" s="53">
        <v>847566</v>
      </c>
      <c r="J28" s="52">
        <v>667600</v>
      </c>
      <c r="K28" s="52">
        <v>805591</v>
      </c>
      <c r="L28" s="53">
        <v>715985</v>
      </c>
      <c r="M28" s="52">
        <v>1186566</v>
      </c>
      <c r="N28" s="52">
        <v>1592006</v>
      </c>
      <c r="O28" s="52">
        <v>1807165</v>
      </c>
      <c r="P28" s="52">
        <v>2302105</v>
      </c>
      <c r="Q28" s="52">
        <v>2581370</v>
      </c>
      <c r="R28" s="52">
        <v>2533542</v>
      </c>
      <c r="S28" s="52">
        <v>2170738</v>
      </c>
      <c r="T28" s="52">
        <v>2331825</v>
      </c>
      <c r="U28" s="52">
        <v>2282019</v>
      </c>
      <c r="V28" s="52">
        <v>1866712</v>
      </c>
      <c r="W28" s="52">
        <v>1802679</v>
      </c>
      <c r="X28" s="52">
        <v>1827776</v>
      </c>
      <c r="Y28" s="52">
        <v>1834576</v>
      </c>
      <c r="Z28" s="52">
        <v>1942311</v>
      </c>
      <c r="AA28" s="52">
        <v>719369</v>
      </c>
      <c r="AB28" s="52">
        <v>1076427</v>
      </c>
      <c r="AC28" s="52">
        <v>1203000</v>
      </c>
      <c r="AD28" s="87">
        <v>1209457</v>
      </c>
      <c r="AE28" s="87">
        <v>1214665</v>
      </c>
      <c r="AF28" s="87">
        <v>1224709</v>
      </c>
      <c r="AG28" s="52">
        <v>1226220</v>
      </c>
    </row>
    <row r="29" spans="1:33" ht="14.1" customHeight="1" x14ac:dyDescent="0.15">
      <c r="A29" s="64"/>
      <c r="B29" s="2" t="s">
        <v>19</v>
      </c>
      <c r="C29" s="53">
        <v>602268</v>
      </c>
      <c r="D29" s="52">
        <v>855401</v>
      </c>
      <c r="E29" s="52">
        <v>876065</v>
      </c>
      <c r="F29" s="52">
        <v>853862</v>
      </c>
      <c r="G29" s="52">
        <v>128296</v>
      </c>
      <c r="H29" s="52">
        <v>31390</v>
      </c>
      <c r="I29" s="53">
        <v>32004</v>
      </c>
      <c r="J29" s="52">
        <v>32213</v>
      </c>
      <c r="K29" s="52">
        <v>32416</v>
      </c>
      <c r="L29" s="53">
        <v>32589</v>
      </c>
      <c r="M29" s="52">
        <v>32685</v>
      </c>
      <c r="N29" s="52">
        <v>32749</v>
      </c>
      <c r="O29" s="52">
        <v>732787</v>
      </c>
      <c r="P29" s="52">
        <v>1249296</v>
      </c>
      <c r="Q29" s="52">
        <v>1848587</v>
      </c>
      <c r="R29" s="52">
        <v>967343</v>
      </c>
      <c r="S29" s="52">
        <v>610662</v>
      </c>
      <c r="T29" s="52">
        <v>437802</v>
      </c>
      <c r="U29" s="52">
        <v>772299</v>
      </c>
      <c r="V29" s="52">
        <v>589443</v>
      </c>
      <c r="W29" s="52">
        <v>263008</v>
      </c>
      <c r="X29" s="52">
        <v>363252</v>
      </c>
      <c r="Y29" s="52">
        <v>363417</v>
      </c>
      <c r="Z29" s="52">
        <v>363558</v>
      </c>
      <c r="AA29" s="52">
        <v>363753</v>
      </c>
      <c r="AB29" s="52">
        <v>363900</v>
      </c>
      <c r="AC29" s="52">
        <v>364010</v>
      </c>
      <c r="AD29" s="87">
        <v>364061</v>
      </c>
      <c r="AE29" s="87">
        <v>364089</v>
      </c>
      <c r="AF29" s="87">
        <v>364116</v>
      </c>
      <c r="AG29" s="52">
        <v>364150</v>
      </c>
    </row>
    <row r="30" spans="1:33" ht="14.1" customHeight="1" x14ac:dyDescent="0.15">
      <c r="A30" s="64"/>
      <c r="B30" s="2" t="s">
        <v>20</v>
      </c>
      <c r="C30" s="53">
        <v>1237238</v>
      </c>
      <c r="D30" s="52">
        <v>1813427</v>
      </c>
      <c r="E30" s="52">
        <v>1979019</v>
      </c>
      <c r="F30" s="52">
        <v>2027240</v>
      </c>
      <c r="G30" s="52">
        <v>2078895</v>
      </c>
      <c r="H30" s="52">
        <v>2122290</v>
      </c>
      <c r="I30" s="53">
        <v>2153856</v>
      </c>
      <c r="J30" s="52">
        <v>2171717</v>
      </c>
      <c r="K30" s="52">
        <v>2187066</v>
      </c>
      <c r="L30" s="53">
        <v>2203501</v>
      </c>
      <c r="M30" s="52">
        <v>2703832</v>
      </c>
      <c r="N30" s="52">
        <v>1956059</v>
      </c>
      <c r="O30" s="52">
        <v>1396616</v>
      </c>
      <c r="P30" s="52">
        <v>536014</v>
      </c>
      <c r="Q30" s="52">
        <v>585262</v>
      </c>
      <c r="R30" s="52">
        <v>887413</v>
      </c>
      <c r="S30" s="52">
        <v>1288200</v>
      </c>
      <c r="T30" s="52"/>
      <c r="U30" s="52">
        <v>1840118</v>
      </c>
      <c r="V30" s="52">
        <v>1937237</v>
      </c>
      <c r="W30" s="52">
        <v>1931684</v>
      </c>
      <c r="X30" s="52">
        <v>2041046</v>
      </c>
      <c r="Y30" s="52">
        <v>2458940</v>
      </c>
      <c r="Z30" s="52">
        <v>2603565</v>
      </c>
      <c r="AA30" s="52">
        <v>3242701</v>
      </c>
      <c r="AB30" s="52">
        <v>2974314</v>
      </c>
      <c r="AC30" s="52">
        <v>2754003</v>
      </c>
      <c r="AD30" s="87">
        <v>2662263</v>
      </c>
      <c r="AE30" s="87">
        <v>2736135</v>
      </c>
      <c r="AF30" s="87">
        <v>2705740</v>
      </c>
      <c r="AG30" s="52">
        <v>2613008</v>
      </c>
    </row>
    <row r="31" spans="1:33" ht="14.1" customHeight="1" x14ac:dyDescent="0.2">
      <c r="A31" s="95" t="s">
        <v>198</v>
      </c>
      <c r="B31" s="95"/>
      <c r="C31" s="53">
        <v>29897840</v>
      </c>
      <c r="D31" s="52">
        <v>30015890</v>
      </c>
      <c r="E31" s="52">
        <v>31315056</v>
      </c>
      <c r="F31" s="52">
        <v>34831636</v>
      </c>
      <c r="G31" s="52">
        <v>38381392</v>
      </c>
      <c r="H31" s="52">
        <v>40791672</v>
      </c>
      <c r="I31" s="53">
        <v>42972748</v>
      </c>
      <c r="J31" s="52">
        <v>44749164</v>
      </c>
      <c r="K31" s="52">
        <v>45249381</v>
      </c>
      <c r="L31" s="53">
        <v>47138647</v>
      </c>
      <c r="M31" s="52">
        <v>46342919</v>
      </c>
      <c r="N31" s="52">
        <v>46305749</v>
      </c>
      <c r="O31" s="52">
        <v>46515228</v>
      </c>
      <c r="P31" s="52">
        <v>48418025</v>
      </c>
      <c r="Q31" s="52">
        <v>49627645</v>
      </c>
      <c r="R31" s="52">
        <v>50642494</v>
      </c>
      <c r="S31" s="52">
        <v>50421418</v>
      </c>
      <c r="T31" s="52">
        <v>50488435</v>
      </c>
      <c r="U31" s="52">
        <v>49891558</v>
      </c>
      <c r="V31" s="52">
        <v>48660997</v>
      </c>
      <c r="W31" s="52">
        <v>48228648</v>
      </c>
      <c r="X31" s="52">
        <v>47669643</v>
      </c>
      <c r="Y31" s="52">
        <v>48073817</v>
      </c>
      <c r="Z31" s="52">
        <v>50325449</v>
      </c>
      <c r="AA31" s="52">
        <v>50578586</v>
      </c>
      <c r="AB31" s="52">
        <v>50996396</v>
      </c>
      <c r="AC31" s="52">
        <v>51225929</v>
      </c>
      <c r="AD31" s="87">
        <v>50470135</v>
      </c>
      <c r="AE31" s="87">
        <v>50617296</v>
      </c>
      <c r="AF31" s="87">
        <v>49910157</v>
      </c>
      <c r="AG31" s="52">
        <v>49403520</v>
      </c>
    </row>
    <row r="32" spans="1:33" ht="14.1" customHeight="1" x14ac:dyDescent="0.2">
      <c r="A32" s="50"/>
      <c r="B32" s="47" t="s">
        <v>214</v>
      </c>
      <c r="C32" s="53"/>
      <c r="D32" s="52"/>
      <c r="E32" s="52"/>
      <c r="F32" s="52"/>
      <c r="G32" s="52"/>
      <c r="H32" s="52"/>
      <c r="I32" s="53"/>
      <c r="J32" s="52"/>
      <c r="K32" s="52"/>
      <c r="L32" s="53"/>
      <c r="M32" s="52"/>
      <c r="N32" s="52"/>
      <c r="O32" s="52">
        <v>629900</v>
      </c>
      <c r="P32" s="52">
        <v>1978000</v>
      </c>
      <c r="Q32" s="52">
        <v>4653000</v>
      </c>
      <c r="R32" s="52">
        <v>6589400</v>
      </c>
      <c r="S32" s="52">
        <v>8059703</v>
      </c>
      <c r="T32" s="52">
        <v>9324466</v>
      </c>
      <c r="U32" s="52">
        <v>10360536</v>
      </c>
      <c r="V32" s="52">
        <v>11138024</v>
      </c>
      <c r="W32" s="52">
        <v>12509593</v>
      </c>
      <c r="X32" s="52">
        <v>13354937</v>
      </c>
      <c r="Y32" s="52">
        <v>14502393</v>
      </c>
      <c r="Z32" s="52">
        <v>16044585</v>
      </c>
      <c r="AA32" s="52">
        <v>17239377</v>
      </c>
      <c r="AB32" s="52">
        <v>17855369</v>
      </c>
      <c r="AC32" s="52">
        <v>17663074</v>
      </c>
      <c r="AD32" s="52">
        <v>17124794</v>
      </c>
      <c r="AE32" s="52">
        <v>17069711</v>
      </c>
      <c r="AF32" s="52">
        <v>16712873</v>
      </c>
      <c r="AG32" s="52">
        <v>16045750</v>
      </c>
    </row>
    <row r="33" spans="1:33" ht="14.1" customHeight="1" x14ac:dyDescent="0.2">
      <c r="A33" s="97" t="s">
        <v>199</v>
      </c>
      <c r="B33" s="97"/>
      <c r="C33" s="53">
        <f t="shared" ref="C33:K33" si="20">SUM(C34:C37)</f>
        <v>2482580</v>
      </c>
      <c r="D33" s="53">
        <f t="shared" si="20"/>
        <v>3786634</v>
      </c>
      <c r="E33" s="53">
        <f t="shared" si="20"/>
        <v>3112855</v>
      </c>
      <c r="F33" s="53">
        <f t="shared" si="20"/>
        <v>3897477</v>
      </c>
      <c r="G33" s="53">
        <f t="shared" si="20"/>
        <v>3336932</v>
      </c>
      <c r="H33" s="53">
        <f t="shared" si="20"/>
        <v>3734017</v>
      </c>
      <c r="I33" s="53">
        <f t="shared" si="20"/>
        <v>4969912</v>
      </c>
      <c r="J33" s="53">
        <f t="shared" si="20"/>
        <v>5793974</v>
      </c>
      <c r="K33" s="53">
        <f t="shared" si="20"/>
        <v>5618090</v>
      </c>
      <c r="L33" s="53">
        <f t="shared" ref="L33:Q33" si="21">SUM(L34:L37)</f>
        <v>5359665</v>
      </c>
      <c r="M33" s="53">
        <f t="shared" si="21"/>
        <v>5729511</v>
      </c>
      <c r="N33" s="53">
        <f t="shared" si="21"/>
        <v>4501895</v>
      </c>
      <c r="O33" s="53">
        <f t="shared" si="21"/>
        <v>3462905</v>
      </c>
      <c r="P33" s="53">
        <f t="shared" si="21"/>
        <v>2483517</v>
      </c>
      <c r="Q33" s="53">
        <f t="shared" si="21"/>
        <v>1778899</v>
      </c>
      <c r="R33" s="53">
        <f t="shared" ref="R33:W33" si="22">SUM(R34:R37)</f>
        <v>2242372</v>
      </c>
      <c r="S33" s="53">
        <f t="shared" si="22"/>
        <v>2854537</v>
      </c>
      <c r="T33" s="53">
        <f t="shared" si="22"/>
        <v>3682722</v>
      </c>
      <c r="U33" s="53">
        <f t="shared" si="22"/>
        <v>3980663</v>
      </c>
      <c r="V33" s="53">
        <f t="shared" si="22"/>
        <v>4524481</v>
      </c>
      <c r="W33" s="53">
        <f t="shared" si="22"/>
        <v>5109927</v>
      </c>
      <c r="X33" s="53">
        <f>SUM(X34:X37)</f>
        <v>6504593</v>
      </c>
      <c r="Y33" s="53">
        <f>SUM(Y34:Y37)</f>
        <v>5680626</v>
      </c>
      <c r="Z33" s="53">
        <f>SUM(Z34:Z37)</f>
        <v>4844390</v>
      </c>
      <c r="AA33" s="53">
        <f>SUM(AA34:AA37)</f>
        <v>5704794</v>
      </c>
      <c r="AB33" s="53">
        <f t="shared" ref="AB33:AC33" si="23">SUM(AB34:AB37)</f>
        <v>5302363</v>
      </c>
      <c r="AC33" s="53">
        <f t="shared" si="23"/>
        <v>7180558</v>
      </c>
      <c r="AD33" s="53">
        <f t="shared" ref="AD33:AE33" si="24">SUM(AD34:AD37)</f>
        <v>6677602</v>
      </c>
      <c r="AE33" s="53">
        <f t="shared" si="24"/>
        <v>5907643</v>
      </c>
      <c r="AF33" s="53">
        <f t="shared" ref="AF33:AG33" si="25">SUM(AF34:AF37)</f>
        <v>13687917</v>
      </c>
      <c r="AG33" s="53">
        <f t="shared" si="25"/>
        <v>15529998</v>
      </c>
    </row>
    <row r="34" spans="1:33" ht="14.1" customHeight="1" x14ac:dyDescent="0.2">
      <c r="A34" s="47"/>
      <c r="B34" s="47" t="s">
        <v>14</v>
      </c>
      <c r="C34" s="53">
        <v>2482580</v>
      </c>
      <c r="D34" s="52">
        <v>3786634</v>
      </c>
      <c r="E34" s="52">
        <v>3112855</v>
      </c>
      <c r="F34" s="52">
        <v>3897477</v>
      </c>
      <c r="G34" s="52">
        <v>3336932</v>
      </c>
      <c r="H34" s="52">
        <v>3734017</v>
      </c>
      <c r="I34" s="53">
        <v>4969912</v>
      </c>
      <c r="J34" s="52">
        <v>5793974</v>
      </c>
      <c r="K34" s="52">
        <v>5618090</v>
      </c>
      <c r="L34" s="53">
        <v>5359665</v>
      </c>
      <c r="M34" s="52">
        <v>5729511</v>
      </c>
      <c r="N34" s="52">
        <v>4501895</v>
      </c>
      <c r="O34" s="52">
        <v>3462905</v>
      </c>
      <c r="P34" s="52">
        <v>2483517</v>
      </c>
      <c r="Q34" s="52">
        <v>1699619</v>
      </c>
      <c r="R34" s="52">
        <v>2242372</v>
      </c>
      <c r="S34" s="52">
        <v>2197932</v>
      </c>
      <c r="T34" s="52">
        <v>2550452</v>
      </c>
      <c r="U34" s="52">
        <v>3149290</v>
      </c>
      <c r="V34" s="52">
        <v>3769973</v>
      </c>
      <c r="W34" s="52">
        <v>4228791</v>
      </c>
      <c r="X34" s="52">
        <v>5553945</v>
      </c>
      <c r="Y34" s="52">
        <v>4896444</v>
      </c>
      <c r="Z34" s="52">
        <v>4241799</v>
      </c>
      <c r="AA34" s="52">
        <v>5256729</v>
      </c>
      <c r="AB34" s="52">
        <v>4619674</v>
      </c>
      <c r="AC34" s="52">
        <v>6196124</v>
      </c>
      <c r="AD34" s="52">
        <v>5764680</v>
      </c>
      <c r="AE34" s="52">
        <v>4281430</v>
      </c>
      <c r="AF34" s="52">
        <v>12117321</v>
      </c>
      <c r="AG34" s="52">
        <v>13520174</v>
      </c>
    </row>
    <row r="35" spans="1:33" ht="14.1" customHeight="1" x14ac:dyDescent="0.2">
      <c r="A35" s="50"/>
      <c r="B35" s="47" t="s">
        <v>15</v>
      </c>
      <c r="C35" s="53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3">
        <v>0</v>
      </c>
      <c r="J35" s="52">
        <v>0</v>
      </c>
      <c r="K35" s="52">
        <v>0</v>
      </c>
      <c r="L35" s="53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 t="s">
        <v>207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</row>
    <row r="36" spans="1:33" ht="14.1" customHeight="1" x14ac:dyDescent="0.2">
      <c r="A36" s="50"/>
      <c r="B36" s="47" t="s">
        <v>16</v>
      </c>
      <c r="C36" s="53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3">
        <v>0</v>
      </c>
      <c r="J36" s="52">
        <v>0</v>
      </c>
      <c r="K36" s="52">
        <v>0</v>
      </c>
      <c r="L36" s="53">
        <v>0</v>
      </c>
      <c r="M36" s="52">
        <v>0</v>
      </c>
      <c r="N36" s="52">
        <v>0</v>
      </c>
      <c r="O36" s="52">
        <v>0</v>
      </c>
      <c r="P36" s="52">
        <v>0</v>
      </c>
      <c r="Q36" s="52">
        <v>79280</v>
      </c>
      <c r="R36" s="52">
        <v>0</v>
      </c>
      <c r="S36" s="52">
        <v>656605</v>
      </c>
      <c r="T36" s="52">
        <v>1132270</v>
      </c>
      <c r="U36" s="52">
        <v>831373</v>
      </c>
      <c r="V36" s="52">
        <v>754508</v>
      </c>
      <c r="W36" s="52">
        <v>881136</v>
      </c>
      <c r="X36" s="52">
        <v>950648</v>
      </c>
      <c r="Y36" s="52">
        <v>784182</v>
      </c>
      <c r="Z36" s="52">
        <v>602591</v>
      </c>
      <c r="AA36" s="52">
        <v>448065</v>
      </c>
      <c r="AB36" s="52">
        <v>682689</v>
      </c>
      <c r="AC36" s="52">
        <v>984434</v>
      </c>
      <c r="AD36" s="52">
        <v>912922</v>
      </c>
      <c r="AE36" s="52">
        <v>1626213</v>
      </c>
      <c r="AF36" s="52">
        <v>1570596</v>
      </c>
      <c r="AG36" s="52">
        <v>2009824</v>
      </c>
    </row>
    <row r="37" spans="1:33" ht="14.1" customHeight="1" x14ac:dyDescent="0.2">
      <c r="A37" s="50"/>
      <c r="B37" s="47" t="s">
        <v>17</v>
      </c>
      <c r="C37" s="53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3">
        <v>0</v>
      </c>
      <c r="J37" s="52">
        <v>0</v>
      </c>
      <c r="K37" s="52">
        <v>0</v>
      </c>
      <c r="L37" s="53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</row>
    <row r="38" spans="1:33" ht="14.1" customHeight="1" x14ac:dyDescent="0.2">
      <c r="A38" s="95" t="s">
        <v>200</v>
      </c>
      <c r="B38" s="95"/>
      <c r="C38" s="53">
        <v>131835</v>
      </c>
      <c r="D38" s="52">
        <v>170433</v>
      </c>
      <c r="E38" s="52">
        <v>168140</v>
      </c>
      <c r="F38" s="52">
        <v>143179</v>
      </c>
      <c r="G38" s="52">
        <v>100903</v>
      </c>
      <c r="H38" s="52">
        <v>48291</v>
      </c>
      <c r="I38" s="53">
        <v>40456</v>
      </c>
      <c r="J38" s="52">
        <v>40513</v>
      </c>
      <c r="K38" s="52">
        <v>18485</v>
      </c>
      <c r="L38" s="53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</row>
    <row r="39" spans="1:33" ht="14.1" customHeight="1" x14ac:dyDescent="0.2">
      <c r="A39" s="95" t="s">
        <v>201</v>
      </c>
      <c r="B39" s="95"/>
      <c r="C39" s="53">
        <v>429425</v>
      </c>
      <c r="D39" s="52">
        <v>460430</v>
      </c>
      <c r="E39" s="52">
        <v>962521</v>
      </c>
      <c r="F39" s="52">
        <v>1076825</v>
      </c>
      <c r="G39" s="52">
        <v>1081328</v>
      </c>
      <c r="H39" s="52">
        <v>1083311</v>
      </c>
      <c r="I39" s="53">
        <v>1084248</v>
      </c>
      <c r="J39" s="52">
        <v>1084754</v>
      </c>
      <c r="K39" s="52">
        <v>1085304</v>
      </c>
      <c r="L39" s="53">
        <v>1085837</v>
      </c>
      <c r="M39" s="52">
        <v>1086146</v>
      </c>
      <c r="N39" s="52">
        <v>1087912</v>
      </c>
      <c r="O39" s="52">
        <v>744548</v>
      </c>
      <c r="P39" s="52">
        <v>744568</v>
      </c>
      <c r="Q39" s="52">
        <v>744593</v>
      </c>
      <c r="R39" s="52">
        <v>744617</v>
      </c>
      <c r="S39" s="52">
        <v>744630</v>
      </c>
      <c r="T39" s="52">
        <v>744647</v>
      </c>
      <c r="U39" s="52">
        <v>744993</v>
      </c>
      <c r="V39" s="52">
        <v>745340</v>
      </c>
      <c r="W39" s="52">
        <v>632289</v>
      </c>
      <c r="X39" s="52">
        <v>632392</v>
      </c>
      <c r="Y39" s="52">
        <v>632462</v>
      </c>
      <c r="Z39" s="52">
        <v>632504</v>
      </c>
      <c r="AA39" s="52">
        <v>632541</v>
      </c>
      <c r="AB39" s="52">
        <v>632561</v>
      </c>
      <c r="AC39" s="52">
        <v>632576</v>
      </c>
      <c r="AD39" s="87">
        <v>632578</v>
      </c>
      <c r="AE39" s="87">
        <v>632579</v>
      </c>
      <c r="AF39" s="87">
        <v>632580</v>
      </c>
      <c r="AG39" s="52">
        <v>632582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8">
    <mergeCell ref="A4:B4"/>
    <mergeCell ref="A5:A15"/>
    <mergeCell ref="A27:B27"/>
    <mergeCell ref="A25:B25"/>
    <mergeCell ref="A24:B24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2"/>
  <pageMargins left="0.78740157480314965" right="0.78740157480314965" top="0.47244094488188981" bottom="0.59055118110236227" header="0.51181102362204722" footer="0.35433070866141736"/>
  <pageSetup paperSize="9" firstPageNumber="2" orientation="landscape" useFirstPageNumber="1" r:id="rId1"/>
  <headerFooter alignWithMargins="0">
    <oddFooter>&amp;C-&amp;P--</oddFooter>
  </headerFooter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6"/>
  <sheetViews>
    <sheetView view="pageBreakPreview" zoomScaleNormal="100" zoomScaleSheetLayoutView="100" workbookViewId="0">
      <pane xSplit="1" ySplit="3" topLeftCell="U48" activePane="bottomRight" state="frozen"/>
      <selection activeCell="D1" sqref="D1:D65536"/>
      <selection pane="topRight" activeCell="D1" sqref="D1:D65536"/>
      <selection pane="bottomLeft" activeCell="D1" sqref="D1:D65536"/>
      <selection pane="bottomRight" activeCell="AI36" sqref="AI36"/>
    </sheetView>
  </sheetViews>
  <sheetFormatPr defaultColWidth="9" defaultRowHeight="12" x14ac:dyDescent="0.15"/>
  <cols>
    <col min="1" max="1" width="24.77734375" style="1" customWidth="1"/>
    <col min="2" max="2" width="9.77734375" style="1" hidden="1" customWidth="1"/>
    <col min="3" max="9" width="9.77734375" style="1" customWidth="1"/>
    <col min="10" max="11" width="9.77734375" style="5" customWidth="1"/>
    <col min="12" max="12" width="9.77734375" style="1" customWidth="1"/>
    <col min="13" max="13" width="9.77734375" style="65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7" t="s">
        <v>95</v>
      </c>
      <c r="K1" s="28" t="str">
        <f>財政指標!$L$1</f>
        <v>小山市</v>
      </c>
      <c r="L1" s="65"/>
      <c r="U1" s="28" t="str">
        <f>財政指標!$L$1</f>
        <v>小山市</v>
      </c>
      <c r="V1" s="65"/>
      <c r="Z1" s="65"/>
      <c r="AA1" s="65"/>
      <c r="AB1" s="65"/>
      <c r="AC1" s="65"/>
      <c r="AD1" s="65"/>
      <c r="AE1" s="28" t="str">
        <f>財政指標!$L$1</f>
        <v>小山市</v>
      </c>
      <c r="AF1" s="65"/>
    </row>
    <row r="2" spans="1:32" ht="15" customHeight="1" x14ac:dyDescent="0.15">
      <c r="K2" s="1"/>
      <c r="L2" s="21" t="s">
        <v>168</v>
      </c>
      <c r="U2" s="21"/>
      <c r="V2" s="21" t="s">
        <v>168</v>
      </c>
      <c r="Y2" s="21"/>
      <c r="Z2" s="21"/>
      <c r="AA2" s="21"/>
      <c r="AB2" s="21"/>
      <c r="AC2" s="21"/>
      <c r="AD2" s="21"/>
      <c r="AE2" s="21"/>
      <c r="AF2" s="21" t="s">
        <v>168</v>
      </c>
    </row>
    <row r="3" spans="1:32" s="78" customFormat="1" ht="15" customHeight="1" x14ac:dyDescent="0.2">
      <c r="A3" s="47"/>
      <c r="B3" s="47" t="s">
        <v>10</v>
      </c>
      <c r="C3" s="47" t="s">
        <v>9</v>
      </c>
      <c r="D3" s="47" t="s">
        <v>8</v>
      </c>
      <c r="E3" s="47" t="s">
        <v>7</v>
      </c>
      <c r="F3" s="47" t="s">
        <v>6</v>
      </c>
      <c r="G3" s="47" t="s">
        <v>5</v>
      </c>
      <c r="H3" s="47" t="s">
        <v>4</v>
      </c>
      <c r="I3" s="47" t="s">
        <v>3</v>
      </c>
      <c r="J3" s="48" t="s">
        <v>164</v>
      </c>
      <c r="K3" s="48" t="s">
        <v>165</v>
      </c>
      <c r="L3" s="47" t="s">
        <v>166</v>
      </c>
      <c r="M3" s="47" t="s">
        <v>174</v>
      </c>
      <c r="N3" s="47" t="s">
        <v>181</v>
      </c>
      <c r="O3" s="57" t="s">
        <v>182</v>
      </c>
      <c r="P3" s="57" t="s">
        <v>183</v>
      </c>
      <c r="Q3" s="57" t="s">
        <v>186</v>
      </c>
      <c r="R3" s="57" t="s">
        <v>191</v>
      </c>
      <c r="S3" s="57" t="s">
        <v>194</v>
      </c>
      <c r="T3" s="57" t="s">
        <v>195</v>
      </c>
      <c r="U3" s="57" t="s">
        <v>202</v>
      </c>
      <c r="V3" s="57" t="s">
        <v>203</v>
      </c>
      <c r="W3" s="57" t="s">
        <v>204</v>
      </c>
      <c r="X3" s="57" t="s">
        <v>205</v>
      </c>
      <c r="Y3" s="57" t="s">
        <v>209</v>
      </c>
      <c r="Z3" s="57" t="s">
        <v>210</v>
      </c>
      <c r="AA3" s="47" t="s">
        <v>211</v>
      </c>
      <c r="AB3" s="47" t="s">
        <v>212</v>
      </c>
      <c r="AC3" s="47" t="s">
        <v>213</v>
      </c>
      <c r="AD3" s="47" t="s">
        <v>215</v>
      </c>
      <c r="AE3" s="47" t="str">
        <f>財政指標!AF3</f>
        <v>１８(H30)</v>
      </c>
      <c r="AF3" s="47" t="str">
        <f>財政指標!AG3</f>
        <v>１９(R１)</v>
      </c>
    </row>
    <row r="4" spans="1:32" ht="15" customHeight="1" x14ac:dyDescent="0.15">
      <c r="A4" s="3" t="s">
        <v>114</v>
      </c>
      <c r="B4" s="14">
        <v>21264068</v>
      </c>
      <c r="C4" s="14">
        <v>23493240</v>
      </c>
      <c r="D4" s="14">
        <v>24859365</v>
      </c>
      <c r="E4" s="14">
        <v>25068639</v>
      </c>
      <c r="F4" s="14">
        <v>25180001</v>
      </c>
      <c r="G4" s="14">
        <v>24351702</v>
      </c>
      <c r="H4" s="14">
        <v>26070619</v>
      </c>
      <c r="I4" s="14">
        <v>26630784</v>
      </c>
      <c r="J4" s="7">
        <v>28184960</v>
      </c>
      <c r="K4" s="8">
        <v>27206946</v>
      </c>
      <c r="L4" s="8">
        <v>27871273</v>
      </c>
      <c r="M4" s="8">
        <v>26855360</v>
      </c>
      <c r="N4" s="8">
        <v>26507922</v>
      </c>
      <c r="O4" s="8">
        <v>25646185</v>
      </c>
      <c r="P4" s="8">
        <v>24443817</v>
      </c>
      <c r="Q4" s="8">
        <v>24047867</v>
      </c>
      <c r="R4" s="8">
        <v>24440684</v>
      </c>
      <c r="S4" s="8">
        <v>26548344</v>
      </c>
      <c r="T4" s="8">
        <v>28808475</v>
      </c>
      <c r="U4" s="8">
        <v>28846043</v>
      </c>
      <c r="V4" s="8">
        <v>26837941</v>
      </c>
      <c r="W4" s="8">
        <v>26343736</v>
      </c>
      <c r="X4" s="8">
        <v>27016681</v>
      </c>
      <c r="Y4" s="8">
        <v>26305340</v>
      </c>
      <c r="Z4" s="8">
        <v>27318827</v>
      </c>
      <c r="AA4" s="8">
        <v>28385871</v>
      </c>
      <c r="AB4" s="8">
        <v>28501846</v>
      </c>
      <c r="AC4" s="88">
        <v>27794800</v>
      </c>
      <c r="AD4" s="88">
        <v>28456543</v>
      </c>
      <c r="AE4" s="88">
        <v>29297942</v>
      </c>
      <c r="AF4" s="8">
        <v>29429801</v>
      </c>
    </row>
    <row r="5" spans="1:32" ht="15" customHeight="1" x14ac:dyDescent="0.15">
      <c r="A5" s="3" t="s">
        <v>115</v>
      </c>
      <c r="B5" s="14">
        <v>965073</v>
      </c>
      <c r="C5" s="14">
        <v>1044477</v>
      </c>
      <c r="D5" s="14">
        <v>1040965</v>
      </c>
      <c r="E5" s="14">
        <v>1097220</v>
      </c>
      <c r="F5" s="14">
        <v>1198153</v>
      </c>
      <c r="G5" s="14">
        <v>1232225</v>
      </c>
      <c r="H5" s="14">
        <v>1270635</v>
      </c>
      <c r="I5" s="14">
        <v>1319100</v>
      </c>
      <c r="J5" s="7">
        <v>806307</v>
      </c>
      <c r="K5" s="8">
        <v>544004</v>
      </c>
      <c r="L5" s="8">
        <v>555537</v>
      </c>
      <c r="M5" s="8">
        <v>570988</v>
      </c>
      <c r="N5" s="8">
        <v>578567</v>
      </c>
      <c r="O5" s="8">
        <v>594564</v>
      </c>
      <c r="P5" s="8">
        <v>633948</v>
      </c>
      <c r="Q5" s="8">
        <v>940689</v>
      </c>
      <c r="R5" s="8">
        <v>1216262</v>
      </c>
      <c r="S5" s="8">
        <v>1786547</v>
      </c>
      <c r="T5" s="8">
        <v>661512</v>
      </c>
      <c r="U5" s="8">
        <v>641385</v>
      </c>
      <c r="V5" s="8">
        <v>607042</v>
      </c>
      <c r="W5" s="8">
        <v>597666</v>
      </c>
      <c r="X5" s="8">
        <v>587055</v>
      </c>
      <c r="Y5" s="8">
        <v>551591</v>
      </c>
      <c r="Z5" s="8">
        <v>528071</v>
      </c>
      <c r="AA5" s="8">
        <v>508557</v>
      </c>
      <c r="AB5" s="8">
        <v>534576</v>
      </c>
      <c r="AC5" s="88">
        <v>531582</v>
      </c>
      <c r="AD5" s="88">
        <v>533283</v>
      </c>
      <c r="AE5" s="88">
        <v>542292</v>
      </c>
      <c r="AF5" s="8">
        <v>545914</v>
      </c>
    </row>
    <row r="6" spans="1:32" ht="15" customHeight="1" x14ac:dyDescent="0.15">
      <c r="A6" s="3" t="s">
        <v>188</v>
      </c>
      <c r="B6" s="14">
        <v>288131</v>
      </c>
      <c r="C6" s="14">
        <v>648959</v>
      </c>
      <c r="D6" s="14">
        <v>739223</v>
      </c>
      <c r="E6" s="14">
        <v>541412</v>
      </c>
      <c r="F6" s="14">
        <v>572976</v>
      </c>
      <c r="G6" s="14">
        <v>735033</v>
      </c>
      <c r="H6" s="14">
        <v>512972</v>
      </c>
      <c r="I6" s="14">
        <v>287701</v>
      </c>
      <c r="J6" s="7">
        <v>231505</v>
      </c>
      <c r="K6" s="8">
        <v>186743</v>
      </c>
      <c r="L6" s="8">
        <v>177914</v>
      </c>
      <c r="M6" s="8">
        <v>762020</v>
      </c>
      <c r="N6" s="8">
        <v>774875</v>
      </c>
      <c r="O6" s="8">
        <v>245195</v>
      </c>
      <c r="P6" s="8">
        <v>168885</v>
      </c>
      <c r="Q6" s="8">
        <v>167725</v>
      </c>
      <c r="R6" s="8">
        <v>97374</v>
      </c>
      <c r="S6" s="8">
        <v>66813</v>
      </c>
      <c r="T6" s="8">
        <v>89951</v>
      </c>
      <c r="U6" s="8">
        <v>91334</v>
      </c>
      <c r="V6" s="8">
        <v>74282</v>
      </c>
      <c r="W6" s="8">
        <v>63847</v>
      </c>
      <c r="X6" s="8">
        <v>50093</v>
      </c>
      <c r="Y6" s="8">
        <v>44472</v>
      </c>
      <c r="Z6" s="8">
        <v>41601</v>
      </c>
      <c r="AA6" s="8">
        <v>37236</v>
      </c>
      <c r="AB6" s="8">
        <v>30635</v>
      </c>
      <c r="AC6" s="88">
        <v>17815</v>
      </c>
      <c r="AD6" s="88">
        <v>33666</v>
      </c>
      <c r="AE6" s="88">
        <v>36932</v>
      </c>
      <c r="AF6" s="8">
        <v>15059</v>
      </c>
    </row>
    <row r="7" spans="1:32" ht="15" customHeight="1" x14ac:dyDescent="0.15">
      <c r="A7" s="3" t="s">
        <v>189</v>
      </c>
      <c r="B7" s="14"/>
      <c r="C7" s="14"/>
      <c r="D7" s="14"/>
      <c r="E7" s="14"/>
      <c r="F7" s="14"/>
      <c r="G7" s="14"/>
      <c r="H7" s="14"/>
      <c r="I7" s="14"/>
      <c r="J7" s="7"/>
      <c r="K7" s="8"/>
      <c r="L7" s="8"/>
      <c r="M7" s="8"/>
      <c r="N7" s="8"/>
      <c r="O7" s="8"/>
      <c r="P7" s="8"/>
      <c r="Q7" s="8">
        <v>26237</v>
      </c>
      <c r="R7" s="8">
        <v>46010</v>
      </c>
      <c r="S7" s="8">
        <v>71863</v>
      </c>
      <c r="T7" s="8">
        <v>79713</v>
      </c>
      <c r="U7" s="8">
        <v>29012</v>
      </c>
      <c r="V7" s="8">
        <v>22767</v>
      </c>
      <c r="W7" s="8">
        <v>29000</v>
      </c>
      <c r="X7" s="8">
        <v>33352</v>
      </c>
      <c r="Y7" s="8">
        <v>39170</v>
      </c>
      <c r="Z7" s="8">
        <v>80320</v>
      </c>
      <c r="AA7" s="8">
        <v>155419</v>
      </c>
      <c r="AB7" s="8">
        <v>119104</v>
      </c>
      <c r="AC7" s="88">
        <v>68442</v>
      </c>
      <c r="AD7" s="88">
        <v>102700</v>
      </c>
      <c r="AE7" s="88">
        <v>78594</v>
      </c>
      <c r="AF7" s="8">
        <v>94475</v>
      </c>
    </row>
    <row r="8" spans="1:32" ht="15" customHeight="1" x14ac:dyDescent="0.15">
      <c r="A8" s="3" t="s">
        <v>190</v>
      </c>
      <c r="B8" s="14"/>
      <c r="C8" s="14"/>
      <c r="D8" s="14"/>
      <c r="E8" s="14"/>
      <c r="F8" s="14"/>
      <c r="G8" s="14"/>
      <c r="H8" s="14"/>
      <c r="I8" s="14"/>
      <c r="J8" s="7"/>
      <c r="K8" s="8"/>
      <c r="L8" s="8"/>
      <c r="M8" s="8"/>
      <c r="N8" s="8"/>
      <c r="O8" s="8"/>
      <c r="P8" s="8"/>
      <c r="Q8" s="8">
        <v>30519</v>
      </c>
      <c r="R8" s="8">
        <v>68130</v>
      </c>
      <c r="S8" s="8">
        <v>52537</v>
      </c>
      <c r="T8" s="8">
        <v>46182</v>
      </c>
      <c r="U8" s="8">
        <v>16954</v>
      </c>
      <c r="V8" s="8">
        <v>13435</v>
      </c>
      <c r="W8" s="8">
        <v>11229</v>
      </c>
      <c r="X8" s="8">
        <v>8649</v>
      </c>
      <c r="Y8" s="8">
        <v>11415</v>
      </c>
      <c r="Z8" s="8">
        <v>129393</v>
      </c>
      <c r="AA8" s="8">
        <v>84878</v>
      </c>
      <c r="AB8" s="8">
        <v>102315</v>
      </c>
      <c r="AC8" s="88">
        <v>39670</v>
      </c>
      <c r="AD8" s="88">
        <v>109137</v>
      </c>
      <c r="AE8" s="88">
        <v>70975</v>
      </c>
      <c r="AF8" s="8">
        <v>65494</v>
      </c>
    </row>
    <row r="9" spans="1:32" ht="15" customHeight="1" x14ac:dyDescent="0.15">
      <c r="A9" s="3" t="s">
        <v>116</v>
      </c>
      <c r="B9" s="14"/>
      <c r="C9" s="14"/>
      <c r="D9" s="14"/>
      <c r="E9" s="14"/>
      <c r="F9" s="14"/>
      <c r="G9" s="14"/>
      <c r="H9" s="14"/>
      <c r="I9" s="14"/>
      <c r="J9" s="7">
        <v>361709</v>
      </c>
      <c r="K9" s="8">
        <v>1626635</v>
      </c>
      <c r="L9" s="8">
        <v>1543290</v>
      </c>
      <c r="M9" s="8">
        <v>1591547</v>
      </c>
      <c r="N9" s="8">
        <v>1555866</v>
      </c>
      <c r="O9" s="8">
        <v>1378965</v>
      </c>
      <c r="P9" s="8">
        <v>1554300</v>
      </c>
      <c r="Q9" s="8">
        <v>1715303</v>
      </c>
      <c r="R9" s="8">
        <v>1584250</v>
      </c>
      <c r="S9" s="8">
        <v>1653227</v>
      </c>
      <c r="T9" s="8">
        <v>1634344</v>
      </c>
      <c r="U9" s="8">
        <v>1519162</v>
      </c>
      <c r="V9" s="8">
        <v>1609649</v>
      </c>
      <c r="W9" s="8">
        <v>1606883</v>
      </c>
      <c r="X9" s="8">
        <v>1610683</v>
      </c>
      <c r="Y9" s="8">
        <v>1624690</v>
      </c>
      <c r="Z9" s="8">
        <v>1610844</v>
      </c>
      <c r="AA9" s="8">
        <v>1952310</v>
      </c>
      <c r="AB9" s="8">
        <v>3216571</v>
      </c>
      <c r="AC9" s="88">
        <v>2929694</v>
      </c>
      <c r="AD9" s="88">
        <v>3139271</v>
      </c>
      <c r="AE9" s="88">
        <v>3245225</v>
      </c>
      <c r="AF9" s="8">
        <v>3069508</v>
      </c>
    </row>
    <row r="10" spans="1:32" ht="15" customHeight="1" x14ac:dyDescent="0.15">
      <c r="A10" s="3" t="s">
        <v>117</v>
      </c>
      <c r="B10" s="14">
        <v>36068</v>
      </c>
      <c r="C10" s="14">
        <v>37150</v>
      </c>
      <c r="D10" s="14">
        <v>43574</v>
      </c>
      <c r="E10" s="14">
        <v>63681</v>
      </c>
      <c r="F10" s="14">
        <v>70152</v>
      </c>
      <c r="G10" s="14">
        <v>66237</v>
      </c>
      <c r="H10" s="14">
        <v>60414</v>
      </c>
      <c r="I10" s="14">
        <v>56441</v>
      </c>
      <c r="J10" s="7">
        <v>51152</v>
      </c>
      <c r="K10" s="8">
        <v>43462</v>
      </c>
      <c r="L10" s="8">
        <v>40108</v>
      </c>
      <c r="M10" s="8">
        <v>39394</v>
      </c>
      <c r="N10" s="8">
        <v>40555</v>
      </c>
      <c r="O10" s="8">
        <v>41703</v>
      </c>
      <c r="P10" s="8">
        <v>40108</v>
      </c>
      <c r="Q10" s="8">
        <v>37746</v>
      </c>
      <c r="R10" s="8">
        <v>37226</v>
      </c>
      <c r="S10" s="8">
        <v>37714</v>
      </c>
      <c r="T10" s="8">
        <v>38082</v>
      </c>
      <c r="U10" s="8">
        <v>37550</v>
      </c>
      <c r="V10" s="8">
        <v>36374</v>
      </c>
      <c r="W10" s="8">
        <v>32839</v>
      </c>
      <c r="X10" s="8">
        <v>27685</v>
      </c>
      <c r="Y10" s="8">
        <v>29303</v>
      </c>
      <c r="Z10" s="8">
        <v>29358</v>
      </c>
      <c r="AA10" s="8">
        <v>27614</v>
      </c>
      <c r="AB10" s="8">
        <v>27693</v>
      </c>
      <c r="AC10" s="88">
        <v>28289</v>
      </c>
      <c r="AD10" s="88">
        <v>26246</v>
      </c>
      <c r="AE10" s="88">
        <v>25700</v>
      </c>
      <c r="AF10" s="8">
        <v>25150</v>
      </c>
    </row>
    <row r="11" spans="1:32" ht="15" customHeight="1" x14ac:dyDescent="0.15">
      <c r="A11" s="3" t="s">
        <v>118</v>
      </c>
      <c r="B11" s="14"/>
      <c r="C11" s="14"/>
      <c r="D11" s="14">
        <v>9723</v>
      </c>
      <c r="E11" s="14">
        <v>18853</v>
      </c>
      <c r="F11" s="14">
        <v>19751</v>
      </c>
      <c r="G11" s="14">
        <v>18205</v>
      </c>
      <c r="H11" s="14">
        <v>16027</v>
      </c>
      <c r="I11" s="14">
        <v>18346</v>
      </c>
      <c r="J11" s="7">
        <v>38005</v>
      </c>
      <c r="K11" s="8">
        <v>42956</v>
      </c>
      <c r="L11" s="8">
        <v>38266</v>
      </c>
      <c r="M11" s="8">
        <v>9565</v>
      </c>
      <c r="N11" s="8">
        <v>601</v>
      </c>
      <c r="O11" s="8">
        <v>0</v>
      </c>
      <c r="P11" s="8">
        <v>0</v>
      </c>
      <c r="Q11" s="8">
        <v>1</v>
      </c>
      <c r="R11" s="8">
        <v>1</v>
      </c>
      <c r="S11" s="8">
        <v>1</v>
      </c>
      <c r="T11" s="8">
        <v>1</v>
      </c>
      <c r="U11" s="8"/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/>
      <c r="AB11" s="8">
        <v>0</v>
      </c>
      <c r="AC11" s="88"/>
      <c r="AD11" s="88"/>
      <c r="AE11" s="88"/>
      <c r="AF11" s="8"/>
    </row>
    <row r="12" spans="1:32" ht="15" customHeight="1" x14ac:dyDescent="0.15">
      <c r="A12" s="3" t="s">
        <v>119</v>
      </c>
      <c r="B12" s="14">
        <v>521390</v>
      </c>
      <c r="C12" s="14">
        <v>536136</v>
      </c>
      <c r="D12" s="14">
        <v>558907</v>
      </c>
      <c r="E12" s="14">
        <v>511763</v>
      </c>
      <c r="F12" s="14">
        <v>446915</v>
      </c>
      <c r="G12" s="14">
        <v>515488</v>
      </c>
      <c r="H12" s="14">
        <v>556428</v>
      </c>
      <c r="I12" s="14">
        <v>550810</v>
      </c>
      <c r="J12" s="7">
        <v>454382</v>
      </c>
      <c r="K12" s="8">
        <v>401965</v>
      </c>
      <c r="L12" s="8">
        <v>398022</v>
      </c>
      <c r="M12" s="8">
        <v>378821</v>
      </c>
      <c r="N12" s="8">
        <v>391686</v>
      </c>
      <c r="O12" s="8">
        <v>352927</v>
      </c>
      <c r="P12" s="8">
        <v>403612</v>
      </c>
      <c r="Q12" s="8">
        <v>385756</v>
      </c>
      <c r="R12" s="8">
        <v>405803</v>
      </c>
      <c r="S12" s="8">
        <v>387113</v>
      </c>
      <c r="T12" s="8">
        <v>391111</v>
      </c>
      <c r="U12" s="8">
        <v>327970</v>
      </c>
      <c r="V12" s="8">
        <v>207896</v>
      </c>
      <c r="W12" s="8">
        <v>177200</v>
      </c>
      <c r="X12" s="8">
        <v>134785</v>
      </c>
      <c r="Y12" s="8">
        <v>190384</v>
      </c>
      <c r="Z12" s="8">
        <v>160578</v>
      </c>
      <c r="AA12" s="8">
        <v>78326</v>
      </c>
      <c r="AB12" s="8">
        <v>121511</v>
      </c>
      <c r="AC12" s="88">
        <v>125789</v>
      </c>
      <c r="AD12" s="88">
        <v>147889</v>
      </c>
      <c r="AE12" s="88">
        <v>194867</v>
      </c>
      <c r="AF12" s="8">
        <v>86244</v>
      </c>
    </row>
    <row r="13" spans="1:32" ht="15" customHeight="1" x14ac:dyDescent="0.15">
      <c r="A13" s="3" t="s">
        <v>220</v>
      </c>
      <c r="B13" s="14"/>
      <c r="C13" s="14"/>
      <c r="D13" s="14"/>
      <c r="E13" s="14"/>
      <c r="F13" s="14"/>
      <c r="G13" s="14"/>
      <c r="H13" s="14"/>
      <c r="I13" s="14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8"/>
      <c r="AD13" s="88"/>
      <c r="AE13" s="88"/>
      <c r="AF13" s="8">
        <v>27137</v>
      </c>
    </row>
    <row r="14" spans="1:32" ht="15" customHeight="1" x14ac:dyDescent="0.15">
      <c r="A14" s="3" t="s">
        <v>120</v>
      </c>
      <c r="B14" s="14">
        <v>0</v>
      </c>
      <c r="C14" s="14"/>
      <c r="D14" s="14"/>
      <c r="E14" s="14"/>
      <c r="F14" s="14"/>
      <c r="G14" s="14"/>
      <c r="H14" s="14"/>
      <c r="I14" s="14"/>
      <c r="J14" s="7"/>
      <c r="K14" s="8"/>
      <c r="L14" s="8">
        <v>542093</v>
      </c>
      <c r="M14" s="8">
        <v>799704</v>
      </c>
      <c r="N14" s="8">
        <v>818059</v>
      </c>
      <c r="O14" s="8">
        <v>819096</v>
      </c>
      <c r="P14" s="8">
        <v>732711</v>
      </c>
      <c r="Q14" s="8">
        <v>717558</v>
      </c>
      <c r="R14" s="8">
        <v>736560</v>
      </c>
      <c r="S14" s="8">
        <v>596543</v>
      </c>
      <c r="T14" s="8">
        <v>153626</v>
      </c>
      <c r="U14" s="8">
        <v>307460</v>
      </c>
      <c r="V14" s="8">
        <v>319568</v>
      </c>
      <c r="W14" s="8">
        <v>292203</v>
      </c>
      <c r="X14" s="8">
        <v>345353</v>
      </c>
      <c r="Y14" s="8">
        <v>114702</v>
      </c>
      <c r="Z14" s="8">
        <v>117114</v>
      </c>
      <c r="AA14" s="8">
        <v>118743</v>
      </c>
      <c r="AB14" s="8">
        <v>111481</v>
      </c>
      <c r="AC14" s="88">
        <v>129053</v>
      </c>
      <c r="AD14" s="88">
        <v>139275</v>
      </c>
      <c r="AE14" s="88">
        <v>162059</v>
      </c>
      <c r="AF14" s="8">
        <v>387544</v>
      </c>
    </row>
    <row r="15" spans="1:32" ht="15" customHeight="1" x14ac:dyDescent="0.15">
      <c r="A15" s="3" t="s">
        <v>121</v>
      </c>
      <c r="B15" s="14">
        <v>479313</v>
      </c>
      <c r="C15" s="14">
        <v>840995</v>
      </c>
      <c r="D15" s="14">
        <v>558928</v>
      </c>
      <c r="E15" s="14">
        <v>690300</v>
      </c>
      <c r="F15" s="14">
        <v>545295</v>
      </c>
      <c r="G15" s="14">
        <v>540563</v>
      </c>
      <c r="H15" s="14">
        <v>544815</v>
      </c>
      <c r="I15" s="14">
        <v>668662</v>
      </c>
      <c r="J15" s="7">
        <v>913692</v>
      </c>
      <c r="K15" s="8">
        <v>743586</v>
      </c>
      <c r="L15" s="8">
        <v>2374208</v>
      </c>
      <c r="M15" s="8">
        <v>2111122</v>
      </c>
      <c r="N15" s="8">
        <v>1494455</v>
      </c>
      <c r="O15" s="8">
        <v>1224132</v>
      </c>
      <c r="P15" s="8">
        <v>1579191</v>
      </c>
      <c r="Q15" s="8">
        <v>1109486</v>
      </c>
      <c r="R15" s="8">
        <v>784185</v>
      </c>
      <c r="S15" s="8">
        <v>741081</v>
      </c>
      <c r="T15" s="8">
        <v>344582</v>
      </c>
      <c r="U15" s="8">
        <v>356007</v>
      </c>
      <c r="V15" s="8">
        <v>474686</v>
      </c>
      <c r="W15" s="8">
        <v>2110823</v>
      </c>
      <c r="X15" s="8">
        <v>2430333</v>
      </c>
      <c r="Y15" s="8">
        <v>1979913</v>
      </c>
      <c r="Z15" s="8">
        <v>1965000</v>
      </c>
      <c r="AA15" s="8">
        <v>1817087</v>
      </c>
      <c r="AB15" s="8">
        <v>1500202</v>
      </c>
      <c r="AC15" s="88">
        <v>909675</v>
      </c>
      <c r="AD15" s="88">
        <v>1102565</v>
      </c>
      <c r="AE15" s="88">
        <v>921758</v>
      </c>
      <c r="AF15" s="8">
        <v>1045824</v>
      </c>
    </row>
    <row r="16" spans="1:32" ht="15" customHeight="1" x14ac:dyDescent="0.15">
      <c r="A16" s="3" t="s">
        <v>122</v>
      </c>
      <c r="B16" s="14">
        <v>0</v>
      </c>
      <c r="C16" s="14">
        <v>266700</v>
      </c>
      <c r="D16" s="14">
        <v>0</v>
      </c>
      <c r="E16" s="14">
        <v>96009</v>
      </c>
      <c r="F16" s="14"/>
      <c r="G16" s="14"/>
      <c r="H16" s="14"/>
      <c r="I16" s="14"/>
      <c r="J16" s="7">
        <v>312277</v>
      </c>
      <c r="K16" s="7">
        <v>38709</v>
      </c>
      <c r="L16" s="7">
        <v>1645124</v>
      </c>
      <c r="M16" s="7">
        <v>1344092</v>
      </c>
      <c r="N16" s="7">
        <v>780435</v>
      </c>
      <c r="O16" s="7">
        <v>538059</v>
      </c>
      <c r="P16" s="7">
        <v>940116</v>
      </c>
      <c r="Q16" s="7">
        <v>546423</v>
      </c>
      <c r="R16" s="7">
        <v>264112</v>
      </c>
      <c r="S16" s="7">
        <v>0</v>
      </c>
      <c r="T16" s="7">
        <v>0</v>
      </c>
      <c r="U16" s="7"/>
      <c r="V16" s="7">
        <v>0</v>
      </c>
      <c r="W16" s="7">
        <v>1602220</v>
      </c>
      <c r="X16" s="7">
        <v>1655874</v>
      </c>
      <c r="Y16" s="7">
        <v>1403448</v>
      </c>
      <c r="Z16" s="7">
        <v>1343242</v>
      </c>
      <c r="AA16" s="7">
        <v>1178706</v>
      </c>
      <c r="AB16" s="7">
        <v>629236</v>
      </c>
      <c r="AC16" s="89">
        <v>414225</v>
      </c>
      <c r="AD16" s="89">
        <v>618041</v>
      </c>
      <c r="AE16" s="89">
        <v>433500</v>
      </c>
      <c r="AF16" s="7">
        <v>436096</v>
      </c>
    </row>
    <row r="17" spans="1:32" ht="15" customHeight="1" x14ac:dyDescent="0.15">
      <c r="A17" s="3" t="s">
        <v>123</v>
      </c>
      <c r="B17" s="14">
        <v>479313</v>
      </c>
      <c r="C17" s="14">
        <v>574295</v>
      </c>
      <c r="D17" s="14">
        <v>558928</v>
      </c>
      <c r="E17" s="14">
        <v>594291</v>
      </c>
      <c r="F17" s="14"/>
      <c r="G17" s="14"/>
      <c r="H17" s="14"/>
      <c r="I17" s="14"/>
      <c r="J17" s="7">
        <v>601415</v>
      </c>
      <c r="K17" s="7">
        <v>704877</v>
      </c>
      <c r="L17" s="7">
        <v>729084</v>
      </c>
      <c r="M17" s="7">
        <v>767030</v>
      </c>
      <c r="N17" s="7">
        <v>714020</v>
      </c>
      <c r="O17" s="7">
        <v>686073</v>
      </c>
      <c r="P17" s="7">
        <v>639075</v>
      </c>
      <c r="Q17" s="7">
        <v>563063</v>
      </c>
      <c r="R17" s="7">
        <v>520073</v>
      </c>
      <c r="S17" s="7">
        <v>741081</v>
      </c>
      <c r="T17" s="7">
        <v>344582</v>
      </c>
      <c r="U17" s="7">
        <v>356007</v>
      </c>
      <c r="V17" s="7">
        <v>474686</v>
      </c>
      <c r="W17" s="7">
        <v>508603</v>
      </c>
      <c r="X17" s="7">
        <v>619615</v>
      </c>
      <c r="Y17" s="7">
        <v>497595</v>
      </c>
      <c r="Z17" s="7">
        <v>501133</v>
      </c>
      <c r="AA17" s="7">
        <v>512784</v>
      </c>
      <c r="AB17" s="7">
        <v>735551</v>
      </c>
      <c r="AC17" s="89">
        <v>482626</v>
      </c>
      <c r="AD17" s="89">
        <v>471861</v>
      </c>
      <c r="AE17" s="89">
        <v>475828</v>
      </c>
      <c r="AF17" s="7">
        <v>594973</v>
      </c>
    </row>
    <row r="18" spans="1:32" ht="15" customHeight="1" x14ac:dyDescent="0.15">
      <c r="A18" s="3" t="s">
        <v>208</v>
      </c>
      <c r="B18" s="14"/>
      <c r="C18" s="14"/>
      <c r="D18" s="14"/>
      <c r="E18" s="14"/>
      <c r="F18" s="14"/>
      <c r="G18" s="14"/>
      <c r="H18" s="14"/>
      <c r="I18" s="1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>
        <v>154844</v>
      </c>
      <c r="Y18" s="7">
        <v>78870</v>
      </c>
      <c r="Z18" s="7">
        <v>120625</v>
      </c>
      <c r="AA18" s="7">
        <v>125597</v>
      </c>
      <c r="AB18" s="7">
        <v>135415</v>
      </c>
      <c r="AC18" s="89">
        <v>12824</v>
      </c>
      <c r="AD18" s="89">
        <v>12663</v>
      </c>
      <c r="AE18" s="89">
        <v>12430</v>
      </c>
      <c r="AF18" s="7">
        <v>14755</v>
      </c>
    </row>
    <row r="19" spans="1:32" ht="15" customHeight="1" x14ac:dyDescent="0.15">
      <c r="A19" s="3" t="s">
        <v>124</v>
      </c>
      <c r="B19" s="14">
        <v>28785</v>
      </c>
      <c r="C19" s="14">
        <v>33225</v>
      </c>
      <c r="D19" s="14">
        <v>39790</v>
      </c>
      <c r="E19" s="14">
        <v>36658</v>
      </c>
      <c r="F19" s="14">
        <v>35917</v>
      </c>
      <c r="G19" s="14">
        <v>39248</v>
      </c>
      <c r="H19" s="14">
        <v>41061</v>
      </c>
      <c r="I19" s="14">
        <v>40485</v>
      </c>
      <c r="J19" s="7">
        <v>39782</v>
      </c>
      <c r="K19" s="8">
        <v>40741</v>
      </c>
      <c r="L19" s="8">
        <v>41901</v>
      </c>
      <c r="M19" s="8">
        <v>35505</v>
      </c>
      <c r="N19" s="8">
        <v>36313</v>
      </c>
      <c r="O19" s="8">
        <v>37256</v>
      </c>
      <c r="P19" s="8">
        <v>41015</v>
      </c>
      <c r="Q19" s="8">
        <v>39522</v>
      </c>
      <c r="R19" s="8">
        <v>39255</v>
      </c>
      <c r="S19" s="8">
        <v>41665</v>
      </c>
      <c r="T19" s="8">
        <v>42383</v>
      </c>
      <c r="U19" s="8">
        <v>37983</v>
      </c>
      <c r="V19" s="8">
        <v>36545</v>
      </c>
      <c r="W19" s="8">
        <v>32596</v>
      </c>
      <c r="X19" s="8">
        <v>30701</v>
      </c>
      <c r="Y19" s="8">
        <v>29233</v>
      </c>
      <c r="Z19" s="8">
        <v>26474</v>
      </c>
      <c r="AA19" s="8">
        <v>22869</v>
      </c>
      <c r="AB19" s="8">
        <v>24908</v>
      </c>
      <c r="AC19" s="88">
        <v>24449</v>
      </c>
      <c r="AD19" s="88">
        <v>22885</v>
      </c>
      <c r="AE19" s="88">
        <v>20308</v>
      </c>
      <c r="AF19" s="8">
        <v>19094</v>
      </c>
    </row>
    <row r="20" spans="1:32" ht="15" customHeight="1" x14ac:dyDescent="0.15">
      <c r="A20" s="3" t="s">
        <v>125</v>
      </c>
      <c r="B20" s="14">
        <v>316390</v>
      </c>
      <c r="C20" s="14">
        <v>579443</v>
      </c>
      <c r="D20" s="14">
        <v>410994</v>
      </c>
      <c r="E20" s="14">
        <v>709967</v>
      </c>
      <c r="F20" s="14">
        <v>711901</v>
      </c>
      <c r="G20" s="14">
        <v>1382145</v>
      </c>
      <c r="H20" s="14">
        <v>1105467</v>
      </c>
      <c r="I20" s="14">
        <v>916748</v>
      </c>
      <c r="J20" s="7">
        <v>597724</v>
      </c>
      <c r="K20" s="8">
        <v>612048</v>
      </c>
      <c r="L20" s="8">
        <v>645085</v>
      </c>
      <c r="M20" s="8">
        <v>534709</v>
      </c>
      <c r="N20" s="8">
        <v>508844</v>
      </c>
      <c r="O20" s="8">
        <v>514517</v>
      </c>
      <c r="P20" s="8">
        <v>443970</v>
      </c>
      <c r="Q20" s="8">
        <v>507624</v>
      </c>
      <c r="R20" s="8">
        <v>491810</v>
      </c>
      <c r="S20" s="8">
        <v>567804</v>
      </c>
      <c r="T20" s="8">
        <v>587518</v>
      </c>
      <c r="U20" s="8">
        <v>605885</v>
      </c>
      <c r="V20" s="8">
        <v>645546</v>
      </c>
      <c r="W20" s="8">
        <v>630023</v>
      </c>
      <c r="X20" s="8">
        <v>619727</v>
      </c>
      <c r="Y20" s="8">
        <v>654902</v>
      </c>
      <c r="Z20" s="8">
        <v>680413</v>
      </c>
      <c r="AA20" s="8">
        <v>748671</v>
      </c>
      <c r="AB20" s="8">
        <v>754831</v>
      </c>
      <c r="AC20" s="88">
        <v>646865</v>
      </c>
      <c r="AD20" s="88">
        <v>673636</v>
      </c>
      <c r="AE20" s="88">
        <v>702476</v>
      </c>
      <c r="AF20" s="8">
        <v>635294</v>
      </c>
    </row>
    <row r="21" spans="1:32" ht="15" customHeight="1" x14ac:dyDescent="0.15">
      <c r="A21" s="3" t="s">
        <v>126</v>
      </c>
      <c r="B21" s="14">
        <v>332717</v>
      </c>
      <c r="C21" s="14">
        <v>355288</v>
      </c>
      <c r="D21" s="14">
        <v>376467</v>
      </c>
      <c r="E21" s="14">
        <v>399612</v>
      </c>
      <c r="F21" s="14">
        <v>410416</v>
      </c>
      <c r="G21" s="14">
        <v>459535</v>
      </c>
      <c r="H21" s="14">
        <v>479135</v>
      </c>
      <c r="I21" s="14">
        <v>496483</v>
      </c>
      <c r="J21" s="7">
        <v>514698</v>
      </c>
      <c r="K21" s="8">
        <v>602523</v>
      </c>
      <c r="L21" s="8">
        <v>700002</v>
      </c>
      <c r="M21" s="8">
        <v>747360</v>
      </c>
      <c r="N21" s="8">
        <v>721630</v>
      </c>
      <c r="O21" s="8">
        <v>703822</v>
      </c>
      <c r="P21" s="8">
        <v>684910</v>
      </c>
      <c r="Q21" s="8">
        <v>703056</v>
      </c>
      <c r="R21" s="8">
        <v>691895</v>
      </c>
      <c r="S21" s="8">
        <v>735639</v>
      </c>
      <c r="T21" s="8">
        <v>714060</v>
      </c>
      <c r="U21" s="8">
        <v>678611</v>
      </c>
      <c r="V21" s="8">
        <v>717657</v>
      </c>
      <c r="W21" s="8">
        <v>711201</v>
      </c>
      <c r="X21" s="8">
        <v>702385</v>
      </c>
      <c r="Y21" s="8">
        <v>642532</v>
      </c>
      <c r="Z21" s="8">
        <v>633511</v>
      </c>
      <c r="AA21" s="8">
        <v>621764</v>
      </c>
      <c r="AB21" s="8">
        <v>634062</v>
      </c>
      <c r="AC21" s="88">
        <v>571747</v>
      </c>
      <c r="AD21" s="88">
        <v>606577</v>
      </c>
      <c r="AE21" s="88">
        <v>561232</v>
      </c>
      <c r="AF21" s="8">
        <v>497097</v>
      </c>
    </row>
    <row r="22" spans="1:32" ht="15" customHeight="1" x14ac:dyDescent="0.15">
      <c r="A22" s="4" t="s">
        <v>127</v>
      </c>
      <c r="B22" s="14">
        <v>82206</v>
      </c>
      <c r="C22" s="14">
        <v>90611</v>
      </c>
      <c r="D22" s="14">
        <v>92065</v>
      </c>
      <c r="E22" s="14">
        <v>89524</v>
      </c>
      <c r="F22" s="14">
        <v>97074</v>
      </c>
      <c r="G22" s="14">
        <v>106043</v>
      </c>
      <c r="H22" s="14">
        <v>108598</v>
      </c>
      <c r="I22" s="14">
        <v>112789</v>
      </c>
      <c r="J22" s="7">
        <v>107598</v>
      </c>
      <c r="K22" s="10">
        <v>105109</v>
      </c>
      <c r="L22" s="10">
        <v>107432</v>
      </c>
      <c r="M22" s="10">
        <v>129373</v>
      </c>
      <c r="N22" s="10">
        <v>123630</v>
      </c>
      <c r="O22" s="10">
        <v>121852</v>
      </c>
      <c r="P22" s="10">
        <v>123113</v>
      </c>
      <c r="Q22" s="10">
        <v>123762</v>
      </c>
      <c r="R22" s="10">
        <v>129237</v>
      </c>
      <c r="S22" s="10">
        <v>128208</v>
      </c>
      <c r="T22" s="10">
        <v>124579</v>
      </c>
      <c r="U22" s="10">
        <v>130027</v>
      </c>
      <c r="V22" s="10">
        <v>114582</v>
      </c>
      <c r="W22" s="10">
        <v>114131</v>
      </c>
      <c r="X22" s="10">
        <v>118311</v>
      </c>
      <c r="Y22" s="10">
        <v>121290</v>
      </c>
      <c r="Z22" s="10">
        <v>117989</v>
      </c>
      <c r="AA22" s="10">
        <v>119336</v>
      </c>
      <c r="AB22" s="10">
        <v>113048</v>
      </c>
      <c r="AC22" s="90">
        <v>110450</v>
      </c>
      <c r="AD22" s="90">
        <v>111671</v>
      </c>
      <c r="AE22" s="90">
        <v>108005</v>
      </c>
      <c r="AF22" s="10">
        <v>107751</v>
      </c>
    </row>
    <row r="23" spans="1:32" ht="15" customHeight="1" x14ac:dyDescent="0.15">
      <c r="A23" s="3" t="s">
        <v>128</v>
      </c>
      <c r="B23" s="14">
        <v>2793504</v>
      </c>
      <c r="C23" s="14">
        <v>2562335</v>
      </c>
      <c r="D23" s="14">
        <v>3014973</v>
      </c>
      <c r="E23" s="14">
        <v>4302251</v>
      </c>
      <c r="F23" s="14">
        <v>5656662</v>
      </c>
      <c r="G23" s="14">
        <v>3625548</v>
      </c>
      <c r="H23" s="14">
        <v>3360056</v>
      </c>
      <c r="I23" s="14">
        <v>3325198</v>
      </c>
      <c r="J23" s="7">
        <v>3191743</v>
      </c>
      <c r="K23" s="8">
        <v>3397802</v>
      </c>
      <c r="L23" s="8">
        <v>4458012</v>
      </c>
      <c r="M23" s="8">
        <v>3101399</v>
      </c>
      <c r="N23" s="8">
        <v>3232184</v>
      </c>
      <c r="O23" s="8">
        <v>3242130</v>
      </c>
      <c r="P23" s="8">
        <v>3896130</v>
      </c>
      <c r="Q23" s="8">
        <v>4522440</v>
      </c>
      <c r="R23" s="8">
        <v>4865593</v>
      </c>
      <c r="S23" s="8">
        <v>4722945</v>
      </c>
      <c r="T23" s="8">
        <v>4880392</v>
      </c>
      <c r="U23" s="8">
        <v>4832875</v>
      </c>
      <c r="V23" s="8">
        <v>8044031</v>
      </c>
      <c r="W23" s="8">
        <v>8103744</v>
      </c>
      <c r="X23" s="8">
        <v>8342211</v>
      </c>
      <c r="Y23" s="8">
        <v>8177151</v>
      </c>
      <c r="Z23" s="8">
        <v>8382910</v>
      </c>
      <c r="AA23" s="8">
        <v>7675099</v>
      </c>
      <c r="AB23" s="8">
        <v>8888053</v>
      </c>
      <c r="AC23" s="88">
        <v>8219948</v>
      </c>
      <c r="AD23" s="88">
        <v>8784888</v>
      </c>
      <c r="AE23" s="88">
        <v>8390867</v>
      </c>
      <c r="AF23" s="8">
        <v>8905884</v>
      </c>
    </row>
    <row r="24" spans="1:32" ht="15" customHeight="1" x14ac:dyDescent="0.15">
      <c r="A24" s="3" t="s">
        <v>129</v>
      </c>
      <c r="B24" s="14">
        <v>1290317</v>
      </c>
      <c r="C24" s="14">
        <v>1317918</v>
      </c>
      <c r="D24" s="14">
        <v>1346424</v>
      </c>
      <c r="E24" s="14">
        <v>1876628</v>
      </c>
      <c r="F24" s="14">
        <v>2595380</v>
      </c>
      <c r="G24" s="14">
        <v>1611933</v>
      </c>
      <c r="H24" s="14">
        <v>1976408</v>
      </c>
      <c r="I24" s="14">
        <v>2042471</v>
      </c>
      <c r="J24" s="7">
        <v>1708862</v>
      </c>
      <c r="K24" s="8">
        <v>1601157</v>
      </c>
      <c r="L24" s="8">
        <v>1944762</v>
      </c>
      <c r="M24" s="8">
        <v>1784913</v>
      </c>
      <c r="N24" s="8">
        <v>1894700</v>
      </c>
      <c r="O24" s="8">
        <v>2205975</v>
      </c>
      <c r="P24" s="8">
        <v>2316876</v>
      </c>
      <c r="Q24" s="8">
        <v>2409090</v>
      </c>
      <c r="R24" s="8">
        <v>2244706</v>
      </c>
      <c r="S24" s="8">
        <v>2292464</v>
      </c>
      <c r="T24" s="8">
        <v>2593329</v>
      </c>
      <c r="U24" s="8">
        <v>2805774</v>
      </c>
      <c r="V24" s="8">
        <v>3017917</v>
      </c>
      <c r="W24" s="8">
        <v>3769441</v>
      </c>
      <c r="X24" s="8">
        <v>4010395</v>
      </c>
      <c r="Y24" s="8">
        <v>3710464</v>
      </c>
      <c r="Z24" s="8">
        <v>4153991</v>
      </c>
      <c r="AA24" s="8">
        <v>4046144</v>
      </c>
      <c r="AB24" s="8">
        <v>4918589</v>
      </c>
      <c r="AC24" s="88">
        <v>4716531</v>
      </c>
      <c r="AD24" s="88">
        <v>4480652</v>
      </c>
      <c r="AE24" s="88">
        <v>4349069</v>
      </c>
      <c r="AF24" s="8">
        <v>4598085</v>
      </c>
    </row>
    <row r="25" spans="1:32" ht="15" customHeight="1" x14ac:dyDescent="0.15">
      <c r="A25" s="3" t="s">
        <v>130</v>
      </c>
      <c r="B25" s="14">
        <v>646762</v>
      </c>
      <c r="C25" s="14">
        <v>1045809</v>
      </c>
      <c r="D25" s="14">
        <v>693183</v>
      </c>
      <c r="E25" s="14">
        <v>710955</v>
      </c>
      <c r="F25" s="14">
        <v>179386</v>
      </c>
      <c r="G25" s="14">
        <v>267043</v>
      </c>
      <c r="H25" s="14">
        <v>188407</v>
      </c>
      <c r="I25" s="14">
        <v>192868</v>
      </c>
      <c r="J25" s="7">
        <v>164822</v>
      </c>
      <c r="K25" s="8">
        <v>159130</v>
      </c>
      <c r="L25" s="8">
        <v>145808</v>
      </c>
      <c r="M25" s="8">
        <v>188383</v>
      </c>
      <c r="N25" s="8">
        <v>246130</v>
      </c>
      <c r="O25" s="8">
        <v>178619</v>
      </c>
      <c r="P25" s="8">
        <v>138662</v>
      </c>
      <c r="Q25" s="8">
        <v>120753</v>
      </c>
      <c r="R25" s="8">
        <v>912721</v>
      </c>
      <c r="S25" s="8">
        <v>167977</v>
      </c>
      <c r="T25" s="8">
        <v>188790</v>
      </c>
      <c r="U25" s="8">
        <v>106362</v>
      </c>
      <c r="V25" s="8">
        <v>129645</v>
      </c>
      <c r="W25" s="8">
        <v>94443</v>
      </c>
      <c r="X25" s="8">
        <v>119729</v>
      </c>
      <c r="Y25" s="8">
        <v>110169</v>
      </c>
      <c r="Z25" s="8">
        <v>124937</v>
      </c>
      <c r="AA25" s="8">
        <v>88707</v>
      </c>
      <c r="AB25" s="8">
        <v>72261</v>
      </c>
      <c r="AC25" s="88">
        <v>154790</v>
      </c>
      <c r="AD25" s="88">
        <v>214230</v>
      </c>
      <c r="AE25" s="88">
        <v>235792</v>
      </c>
      <c r="AF25" s="8">
        <v>75006</v>
      </c>
    </row>
    <row r="26" spans="1:32" ht="15" customHeight="1" x14ac:dyDescent="0.15">
      <c r="A26" s="3" t="s">
        <v>131</v>
      </c>
      <c r="B26" s="14">
        <v>92356</v>
      </c>
      <c r="C26" s="14">
        <v>64325</v>
      </c>
      <c r="D26" s="14">
        <v>27105</v>
      </c>
      <c r="E26" s="14">
        <v>15246</v>
      </c>
      <c r="F26" s="14">
        <v>5092</v>
      </c>
      <c r="G26" s="14">
        <v>2124</v>
      </c>
      <c r="H26" s="14">
        <v>6993</v>
      </c>
      <c r="I26" s="14">
        <v>882</v>
      </c>
      <c r="J26" s="16">
        <v>336</v>
      </c>
      <c r="K26" s="8">
        <v>2559</v>
      </c>
      <c r="L26" s="15">
        <v>483</v>
      </c>
      <c r="M26" s="8">
        <v>10511</v>
      </c>
      <c r="N26" s="8">
        <v>840</v>
      </c>
      <c r="O26" s="8">
        <v>2756</v>
      </c>
      <c r="P26" s="8">
        <v>3516</v>
      </c>
      <c r="Q26" s="8">
        <v>6783</v>
      </c>
      <c r="R26" s="8">
        <v>108463</v>
      </c>
      <c r="S26" s="8">
        <v>2250</v>
      </c>
      <c r="T26" s="8">
        <v>2891</v>
      </c>
      <c r="U26" s="8">
        <v>4931</v>
      </c>
      <c r="V26" s="8">
        <v>4739</v>
      </c>
      <c r="W26" s="8">
        <v>134785</v>
      </c>
      <c r="X26" s="8">
        <v>7909</v>
      </c>
      <c r="Y26" s="8">
        <v>9509</v>
      </c>
      <c r="Z26" s="8">
        <v>81087</v>
      </c>
      <c r="AA26" s="8">
        <v>18462</v>
      </c>
      <c r="AB26" s="8">
        <v>121734</v>
      </c>
      <c r="AC26" s="88">
        <v>51791</v>
      </c>
      <c r="AD26" s="88">
        <v>61568</v>
      </c>
      <c r="AE26" s="88">
        <v>90876</v>
      </c>
      <c r="AF26" s="8">
        <v>275395</v>
      </c>
    </row>
    <row r="27" spans="1:32" ht="15" customHeight="1" x14ac:dyDescent="0.15">
      <c r="A27" s="3" t="s">
        <v>132</v>
      </c>
      <c r="B27" s="14">
        <v>1511635</v>
      </c>
      <c r="C27" s="14">
        <v>1339447</v>
      </c>
      <c r="D27" s="14">
        <v>2368241</v>
      </c>
      <c r="E27" s="14">
        <v>1518201</v>
      </c>
      <c r="F27" s="14">
        <v>1454660</v>
      </c>
      <c r="G27" s="14">
        <v>696261</v>
      </c>
      <c r="H27" s="14">
        <v>565554</v>
      </c>
      <c r="I27" s="14">
        <v>566222</v>
      </c>
      <c r="J27" s="7">
        <v>457848</v>
      </c>
      <c r="K27" s="8">
        <v>583830</v>
      </c>
      <c r="L27" s="8">
        <v>356318</v>
      </c>
      <c r="M27" s="8">
        <v>774775</v>
      </c>
      <c r="N27" s="8">
        <v>1488015</v>
      </c>
      <c r="O27" s="8">
        <v>1050924</v>
      </c>
      <c r="P27" s="8">
        <v>1461579</v>
      </c>
      <c r="Q27" s="8">
        <v>2031540</v>
      </c>
      <c r="R27" s="8">
        <v>1634270</v>
      </c>
      <c r="S27" s="8">
        <v>1157323</v>
      </c>
      <c r="T27" s="8">
        <v>926017</v>
      </c>
      <c r="U27" s="8">
        <v>1345698</v>
      </c>
      <c r="V27" s="8">
        <v>900984</v>
      </c>
      <c r="W27" s="8">
        <v>173029</v>
      </c>
      <c r="X27" s="8">
        <v>238372</v>
      </c>
      <c r="Y27" s="8">
        <v>91494</v>
      </c>
      <c r="Z27" s="8">
        <v>1777793</v>
      </c>
      <c r="AA27" s="8">
        <v>311853</v>
      </c>
      <c r="AB27" s="8">
        <v>365698</v>
      </c>
      <c r="AC27" s="88">
        <v>366834</v>
      </c>
      <c r="AD27" s="88">
        <v>31398</v>
      </c>
      <c r="AE27" s="88">
        <v>170520</v>
      </c>
      <c r="AF27" s="8">
        <v>218005</v>
      </c>
    </row>
    <row r="28" spans="1:32" ht="15" customHeight="1" x14ac:dyDescent="0.15">
      <c r="A28" s="3" t="s">
        <v>133</v>
      </c>
      <c r="B28" s="14">
        <v>914887</v>
      </c>
      <c r="C28" s="14">
        <v>631183</v>
      </c>
      <c r="D28" s="14">
        <v>1006897</v>
      </c>
      <c r="E28" s="14">
        <v>1287953</v>
      </c>
      <c r="F28" s="14">
        <v>1083460</v>
      </c>
      <c r="G28" s="14">
        <v>1197150</v>
      </c>
      <c r="H28" s="14">
        <v>1183031</v>
      </c>
      <c r="I28" s="14">
        <v>1251619</v>
      </c>
      <c r="J28" s="7">
        <v>1501169</v>
      </c>
      <c r="K28" s="8">
        <v>1196282</v>
      </c>
      <c r="L28" s="8">
        <v>1718963</v>
      </c>
      <c r="M28" s="8">
        <v>1762410</v>
      </c>
      <c r="N28" s="8">
        <v>1584157</v>
      </c>
      <c r="O28" s="8">
        <v>1619975</v>
      </c>
      <c r="P28" s="8">
        <v>1381812</v>
      </c>
      <c r="Q28" s="8">
        <v>1238166</v>
      </c>
      <c r="R28" s="8">
        <v>1416931</v>
      </c>
      <c r="S28" s="8">
        <v>1224110</v>
      </c>
      <c r="T28" s="8">
        <v>2131162</v>
      </c>
      <c r="U28" s="8">
        <v>1850794</v>
      </c>
      <c r="V28" s="8">
        <v>1796236</v>
      </c>
      <c r="W28" s="8">
        <v>1346801</v>
      </c>
      <c r="X28" s="8">
        <v>1573222</v>
      </c>
      <c r="Y28" s="8">
        <v>2113813</v>
      </c>
      <c r="Z28" s="8">
        <v>1378903</v>
      </c>
      <c r="AA28" s="8">
        <v>2501553</v>
      </c>
      <c r="AB28" s="8">
        <v>3154079</v>
      </c>
      <c r="AC28" s="88">
        <v>2985563</v>
      </c>
      <c r="AD28" s="88">
        <v>1887651</v>
      </c>
      <c r="AE28" s="88">
        <v>1428827</v>
      </c>
      <c r="AF28" s="8">
        <v>1634556</v>
      </c>
    </row>
    <row r="29" spans="1:32" ht="15" customHeight="1" x14ac:dyDescent="0.15">
      <c r="A29" s="3" t="s">
        <v>134</v>
      </c>
      <c r="B29" s="14">
        <v>1788131</v>
      </c>
      <c r="C29" s="14">
        <v>2271806</v>
      </c>
      <c r="D29" s="14">
        <v>2573059</v>
      </c>
      <c r="E29" s="14">
        <v>2918190</v>
      </c>
      <c r="F29" s="14">
        <v>3492658</v>
      </c>
      <c r="G29" s="14">
        <v>4074964</v>
      </c>
      <c r="H29" s="14">
        <v>4207364</v>
      </c>
      <c r="I29" s="14">
        <v>4337595</v>
      </c>
      <c r="J29" s="7">
        <v>4330093</v>
      </c>
      <c r="K29" s="8">
        <v>4029042</v>
      </c>
      <c r="L29" s="8">
        <v>4033266</v>
      </c>
      <c r="M29" s="8">
        <v>4029270</v>
      </c>
      <c r="N29" s="8">
        <v>4056497</v>
      </c>
      <c r="O29" s="8">
        <v>4254982</v>
      </c>
      <c r="P29" s="8">
        <v>4078591</v>
      </c>
      <c r="Q29" s="8">
        <v>4153627</v>
      </c>
      <c r="R29" s="8">
        <v>4773707</v>
      </c>
      <c r="S29" s="8">
        <v>5089905</v>
      </c>
      <c r="T29" s="8">
        <v>5167509</v>
      </c>
      <c r="U29" s="8">
        <v>5034516</v>
      </c>
      <c r="V29" s="8">
        <v>4542546</v>
      </c>
      <c r="W29" s="8">
        <v>5407610</v>
      </c>
      <c r="X29" s="8">
        <v>5482004</v>
      </c>
      <c r="Y29" s="8">
        <v>5545759</v>
      </c>
      <c r="Z29" s="8">
        <v>7361648</v>
      </c>
      <c r="AA29" s="8">
        <v>5952944</v>
      </c>
      <c r="AB29" s="8">
        <v>6344473</v>
      </c>
      <c r="AC29" s="88">
        <v>5878250</v>
      </c>
      <c r="AD29" s="88">
        <v>4612599</v>
      </c>
      <c r="AE29" s="88">
        <v>4236714</v>
      </c>
      <c r="AF29" s="8">
        <v>3964498</v>
      </c>
    </row>
    <row r="30" spans="1:32" ht="15" customHeight="1" x14ac:dyDescent="0.15">
      <c r="A30" s="3" t="s">
        <v>135</v>
      </c>
      <c r="B30" s="14">
        <v>1898905</v>
      </c>
      <c r="C30" s="14">
        <v>1955800</v>
      </c>
      <c r="D30" s="14">
        <v>3282700</v>
      </c>
      <c r="E30" s="14">
        <v>5617000</v>
      </c>
      <c r="F30" s="14">
        <v>5935300</v>
      </c>
      <c r="G30" s="14">
        <v>4902400</v>
      </c>
      <c r="H30" s="14">
        <v>4563600</v>
      </c>
      <c r="I30" s="14">
        <v>4781200</v>
      </c>
      <c r="J30" s="7">
        <v>3853800</v>
      </c>
      <c r="K30" s="8">
        <v>5504600</v>
      </c>
      <c r="L30" s="8">
        <v>2996900</v>
      </c>
      <c r="M30" s="8">
        <v>3856300</v>
      </c>
      <c r="N30" s="8">
        <v>4766000</v>
      </c>
      <c r="O30" s="8">
        <v>6166002</v>
      </c>
      <c r="P30" s="8">
        <v>5541500</v>
      </c>
      <c r="Q30" s="8">
        <v>5502400</v>
      </c>
      <c r="R30" s="8">
        <v>4963000</v>
      </c>
      <c r="S30" s="8">
        <v>4938200</v>
      </c>
      <c r="T30" s="8">
        <v>3958600</v>
      </c>
      <c r="U30" s="8">
        <v>3427600</v>
      </c>
      <c r="V30" s="8">
        <v>3956900</v>
      </c>
      <c r="W30" s="8">
        <v>3263600</v>
      </c>
      <c r="X30" s="8">
        <v>4320400</v>
      </c>
      <c r="Y30" s="8">
        <v>6042700</v>
      </c>
      <c r="Z30" s="8">
        <v>4208600</v>
      </c>
      <c r="AA30" s="8">
        <v>4220000</v>
      </c>
      <c r="AB30" s="8">
        <v>4015600</v>
      </c>
      <c r="AC30" s="88">
        <v>3310000</v>
      </c>
      <c r="AD30" s="88">
        <v>4289400</v>
      </c>
      <c r="AE30" s="88">
        <v>3505500</v>
      </c>
      <c r="AF30" s="8">
        <v>3781200</v>
      </c>
    </row>
    <row r="31" spans="1:32" ht="15" customHeight="1" x14ac:dyDescent="0.15">
      <c r="A31" s="3" t="s">
        <v>184</v>
      </c>
      <c r="B31" s="71"/>
      <c r="C31" s="71"/>
      <c r="D31" s="71"/>
      <c r="E31" s="14"/>
      <c r="F31" s="14"/>
      <c r="G31" s="14"/>
      <c r="H31" s="14"/>
      <c r="I31" s="14"/>
      <c r="J31" s="7"/>
      <c r="K31" s="8"/>
      <c r="L31" s="8"/>
      <c r="M31" s="8"/>
      <c r="N31" s="8">
        <v>312700</v>
      </c>
      <c r="O31" s="8">
        <v>307400</v>
      </c>
      <c r="P31" s="8">
        <v>275600</v>
      </c>
      <c r="Q31" s="8">
        <v>318600</v>
      </c>
      <c r="R31" s="8">
        <v>286000</v>
      </c>
      <c r="S31" s="8">
        <v>220200</v>
      </c>
      <c r="T31" s="8">
        <v>0</v>
      </c>
      <c r="U31" s="8"/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8">
        <v>212000</v>
      </c>
      <c r="AD31" s="88"/>
      <c r="AE31" s="88"/>
      <c r="AF31" s="8"/>
    </row>
    <row r="32" spans="1:32" ht="15" customHeight="1" x14ac:dyDescent="0.15">
      <c r="A32" s="3" t="s">
        <v>185</v>
      </c>
      <c r="B32" s="71"/>
      <c r="C32" s="71"/>
      <c r="D32" s="71"/>
      <c r="E32" s="14"/>
      <c r="F32" s="14"/>
      <c r="G32" s="14"/>
      <c r="H32" s="14"/>
      <c r="I32" s="14"/>
      <c r="J32" s="7"/>
      <c r="K32" s="8"/>
      <c r="L32" s="8"/>
      <c r="M32" s="8"/>
      <c r="N32" s="8">
        <v>629900</v>
      </c>
      <c r="O32" s="8">
        <v>1348100</v>
      </c>
      <c r="P32" s="8">
        <v>2675000</v>
      </c>
      <c r="Q32" s="8">
        <v>1936400</v>
      </c>
      <c r="R32" s="8">
        <v>1489200</v>
      </c>
      <c r="S32" s="8">
        <v>1343000</v>
      </c>
      <c r="T32" s="8">
        <v>1235000</v>
      </c>
      <c r="U32" s="8">
        <v>1160000</v>
      </c>
      <c r="V32" s="8">
        <v>1800000</v>
      </c>
      <c r="W32" s="8">
        <v>1360000</v>
      </c>
      <c r="X32" s="8">
        <v>1740000</v>
      </c>
      <c r="Y32" s="8">
        <v>2240000</v>
      </c>
      <c r="Z32" s="8">
        <v>2000000</v>
      </c>
      <c r="AA32" s="8">
        <v>1500000</v>
      </c>
      <c r="AB32" s="8">
        <v>800000</v>
      </c>
      <c r="AC32" s="88">
        <v>580000</v>
      </c>
      <c r="AD32" s="88">
        <v>1128000</v>
      </c>
      <c r="AE32" s="88">
        <v>930000</v>
      </c>
      <c r="AF32" s="8">
        <v>689000</v>
      </c>
    </row>
    <row r="33" spans="1:32" ht="15" customHeight="1" x14ac:dyDescent="0.15">
      <c r="A33" s="3" t="s">
        <v>0</v>
      </c>
      <c r="B33" s="9">
        <f t="shared" ref="B33:K33" si="0">SUM(B4:B30)-B16-B17</f>
        <v>35250638</v>
      </c>
      <c r="C33" s="9">
        <f t="shared" si="0"/>
        <v>38848147</v>
      </c>
      <c r="D33" s="9">
        <f t="shared" si="0"/>
        <v>43042583</v>
      </c>
      <c r="E33" s="7">
        <f t="shared" si="0"/>
        <v>47474053</v>
      </c>
      <c r="F33" s="7">
        <f t="shared" si="0"/>
        <v>49691149</v>
      </c>
      <c r="G33" s="7">
        <f t="shared" si="0"/>
        <v>45823847</v>
      </c>
      <c r="H33" s="7">
        <f t="shared" si="0"/>
        <v>46817584</v>
      </c>
      <c r="I33" s="7">
        <f t="shared" si="0"/>
        <v>47596404</v>
      </c>
      <c r="J33" s="7">
        <f t="shared" si="0"/>
        <v>47510187</v>
      </c>
      <c r="K33" s="7">
        <f t="shared" si="0"/>
        <v>48631120</v>
      </c>
      <c r="L33" s="7">
        <f t="shared" ref="L33:Q33" si="1">SUM(L4:L30)-L16-L17</f>
        <v>50689643</v>
      </c>
      <c r="M33" s="7">
        <f t="shared" si="1"/>
        <v>50073429</v>
      </c>
      <c r="N33" s="7">
        <f t="shared" si="1"/>
        <v>50821526</v>
      </c>
      <c r="O33" s="7">
        <f t="shared" si="1"/>
        <v>50401577</v>
      </c>
      <c r="P33" s="7">
        <f t="shared" si="1"/>
        <v>49668246</v>
      </c>
      <c r="Q33" s="7">
        <f t="shared" si="1"/>
        <v>50537650</v>
      </c>
      <c r="R33" s="7">
        <f t="shared" ref="R33:W33" si="2">SUM(R4:R30)-R16-R17</f>
        <v>51688073</v>
      </c>
      <c r="S33" s="7">
        <f t="shared" si="2"/>
        <v>53010273</v>
      </c>
      <c r="T33" s="7">
        <f t="shared" si="2"/>
        <v>53564809</v>
      </c>
      <c r="U33" s="7">
        <f t="shared" si="2"/>
        <v>53033933</v>
      </c>
      <c r="V33" s="7">
        <f t="shared" si="2"/>
        <v>54110968</v>
      </c>
      <c r="W33" s="7">
        <f t="shared" si="2"/>
        <v>55046830</v>
      </c>
      <c r="X33" s="7">
        <f>SUM(X4:X30)-X16-X17-X18</f>
        <v>57810035</v>
      </c>
      <c r="Y33" s="7">
        <f>SUM(Y4:Y30)-Y16-Y17-Y18</f>
        <v>58139996</v>
      </c>
      <c r="Z33" s="7">
        <f>SUM(Z4:Z30)-Z16-Z17-Z18</f>
        <v>60909362</v>
      </c>
      <c r="AA33" s="7">
        <f t="shared" ref="AA33:AB33" si="3">SUM(AA4:AA30)-AA16-AA17-AA18</f>
        <v>59493443</v>
      </c>
      <c r="AB33" s="7">
        <f t="shared" si="3"/>
        <v>63673270</v>
      </c>
      <c r="AC33" s="7">
        <f t="shared" ref="AC33" si="4">SUM(AC4:AC30)-AC16-AC17-AC18</f>
        <v>59612027</v>
      </c>
      <c r="AD33" s="7">
        <f t="shared" ref="AD33" si="5">SUM(AD4:AD30)-AD16-AD17-AD18</f>
        <v>59567730</v>
      </c>
      <c r="AE33" s="7">
        <f t="shared" ref="AE33" si="6">SUM(AE4:AE30)-AE16-AE17-AE18</f>
        <v>58376530</v>
      </c>
      <c r="AF33" s="7">
        <f t="shared" ref="AF33" si="7">SUM(AF4:AF30)-AF16-AF17-AF18</f>
        <v>59504015</v>
      </c>
    </row>
    <row r="34" spans="1:32" ht="15" customHeight="1" x14ac:dyDescent="0.15">
      <c r="A34" s="3" t="s">
        <v>1</v>
      </c>
      <c r="B34" s="14">
        <f t="shared" ref="B34:L34" si="8">+B4+B5+B6+B9+B10+B11+B12+B13+B14+B15+B19</f>
        <v>23582828</v>
      </c>
      <c r="C34" s="14">
        <f t="shared" si="8"/>
        <v>26634182</v>
      </c>
      <c r="D34" s="14">
        <f t="shared" si="8"/>
        <v>27850475</v>
      </c>
      <c r="E34" s="14">
        <f t="shared" si="8"/>
        <v>28028526</v>
      </c>
      <c r="F34" s="14">
        <f t="shared" si="8"/>
        <v>28069160</v>
      </c>
      <c r="G34" s="14">
        <f t="shared" si="8"/>
        <v>27498701</v>
      </c>
      <c r="H34" s="14">
        <f t="shared" si="8"/>
        <v>29072971</v>
      </c>
      <c r="I34" s="14">
        <f t="shared" si="8"/>
        <v>29572329</v>
      </c>
      <c r="J34" s="11">
        <f t="shared" si="8"/>
        <v>31081494</v>
      </c>
      <c r="K34" s="11">
        <f t="shared" si="8"/>
        <v>30837038</v>
      </c>
      <c r="L34" s="11">
        <f t="shared" si="8"/>
        <v>33582612</v>
      </c>
      <c r="M34" s="11">
        <f>+M4+M5+M6+M9+M10+M11+M12+M13+M14+M15+M19</f>
        <v>33154026</v>
      </c>
      <c r="N34" s="11">
        <f>+N4+N5+N6+N9+N10+N11+N12+N13+N14+N15+N19</f>
        <v>32198899</v>
      </c>
      <c r="O34" s="11">
        <f>+O4+O5+O6+O9+O10+O11+O12+O13+O14+O15+O19</f>
        <v>30340023</v>
      </c>
      <c r="P34" s="11">
        <f>+P4+P5+P6+P9+P10+P11+P12+P13+P14+P15+P19</f>
        <v>29597587</v>
      </c>
      <c r="Q34" s="11">
        <f t="shared" ref="Q34:V34" si="9">SUM(Q4:Q15)+Q19</f>
        <v>29218409</v>
      </c>
      <c r="R34" s="11">
        <f t="shared" si="9"/>
        <v>29455740</v>
      </c>
      <c r="S34" s="11">
        <f t="shared" si="9"/>
        <v>31983448</v>
      </c>
      <c r="T34" s="11">
        <f t="shared" si="9"/>
        <v>32289962</v>
      </c>
      <c r="U34" s="11">
        <f t="shared" si="9"/>
        <v>32210860</v>
      </c>
      <c r="V34" s="11">
        <f t="shared" si="9"/>
        <v>30240185</v>
      </c>
      <c r="W34" s="11">
        <f>SUM(W4:W15)+W19</f>
        <v>31298022</v>
      </c>
      <c r="X34" s="11">
        <f>SUM(X4:X15)+X19</f>
        <v>32275370</v>
      </c>
      <c r="Y34" s="11">
        <f>SUM(Y4:Y15)+Y19</f>
        <v>30920213</v>
      </c>
      <c r="Z34" s="11">
        <f>SUM(Z4:Z15)+Z19</f>
        <v>32007580</v>
      </c>
      <c r="AA34" s="11">
        <f t="shared" ref="AA34:AB34" si="10">SUM(AA4:AA15)+AA19</f>
        <v>33188910</v>
      </c>
      <c r="AB34" s="11">
        <f t="shared" si="10"/>
        <v>34290842</v>
      </c>
      <c r="AC34" s="11">
        <f t="shared" ref="AC34" si="11">SUM(AC4:AC15)+AC19</f>
        <v>32599258</v>
      </c>
      <c r="AD34" s="11">
        <f t="shared" ref="AD34" si="12">SUM(AD4:AD15)+AD19</f>
        <v>33813460</v>
      </c>
      <c r="AE34" s="11">
        <f t="shared" ref="AE34" si="13">SUM(AE4:AE15)+AE19</f>
        <v>34596652</v>
      </c>
      <c r="AF34" s="11">
        <f t="shared" ref="AF34" si="14">SUM(AF4:AF15)+AF19</f>
        <v>34811244</v>
      </c>
    </row>
    <row r="35" spans="1:32" ht="15" customHeight="1" x14ac:dyDescent="0.15">
      <c r="A35" s="3" t="s">
        <v>171</v>
      </c>
      <c r="B35" s="14">
        <f t="shared" ref="B35:I35" si="15">SUM(B20:B30)</f>
        <v>11667810</v>
      </c>
      <c r="C35" s="14">
        <f t="shared" si="15"/>
        <v>12213965</v>
      </c>
      <c r="D35" s="14">
        <f t="shared" si="15"/>
        <v>15192108</v>
      </c>
      <c r="E35" s="14">
        <f t="shared" si="15"/>
        <v>19445527</v>
      </c>
      <c r="F35" s="14">
        <f t="shared" si="15"/>
        <v>21621989</v>
      </c>
      <c r="G35" s="14">
        <f t="shared" si="15"/>
        <v>18325146</v>
      </c>
      <c r="H35" s="14">
        <f t="shared" si="15"/>
        <v>17744613</v>
      </c>
      <c r="I35" s="14">
        <f t="shared" si="15"/>
        <v>18024075</v>
      </c>
      <c r="J35" s="11">
        <f t="shared" ref="J35:O35" si="16">SUM(J20:J30)</f>
        <v>16428693</v>
      </c>
      <c r="K35" s="11">
        <f t="shared" si="16"/>
        <v>17794082</v>
      </c>
      <c r="L35" s="11">
        <f t="shared" si="16"/>
        <v>17107031</v>
      </c>
      <c r="M35" s="11">
        <f t="shared" si="16"/>
        <v>16919403</v>
      </c>
      <c r="N35" s="11">
        <f t="shared" si="16"/>
        <v>18622627</v>
      </c>
      <c r="O35" s="11">
        <f t="shared" si="16"/>
        <v>20061554</v>
      </c>
      <c r="P35" s="11">
        <f t="shared" ref="P35:U35" si="17">SUM(P20:P30)</f>
        <v>20070659</v>
      </c>
      <c r="Q35" s="11">
        <f t="shared" si="17"/>
        <v>21319241</v>
      </c>
      <c r="R35" s="11">
        <f t="shared" si="17"/>
        <v>22232333</v>
      </c>
      <c r="S35" s="11">
        <f t="shared" si="17"/>
        <v>21026825</v>
      </c>
      <c r="T35" s="11">
        <f t="shared" si="17"/>
        <v>21274847</v>
      </c>
      <c r="U35" s="11">
        <f t="shared" si="17"/>
        <v>20823073</v>
      </c>
      <c r="V35" s="11">
        <f>SUM(V20:V30)</f>
        <v>23870783</v>
      </c>
      <c r="W35" s="11">
        <f>SUM(W20:W30)</f>
        <v>23748808</v>
      </c>
      <c r="X35" s="11">
        <f>SUM(X20:X30)</f>
        <v>25534665</v>
      </c>
      <c r="Y35" s="11">
        <f>SUM(Y20:Y30)</f>
        <v>27219783</v>
      </c>
      <c r="Z35" s="11">
        <f>SUM(Z20:Z30)</f>
        <v>28901782</v>
      </c>
      <c r="AA35" s="11">
        <f t="shared" ref="AA35:AB35" si="18">SUM(AA20:AA30)</f>
        <v>26304533</v>
      </c>
      <c r="AB35" s="11">
        <f t="shared" si="18"/>
        <v>29382428</v>
      </c>
      <c r="AC35" s="11">
        <f t="shared" ref="AC35" si="19">SUM(AC20:AC30)</f>
        <v>27012769</v>
      </c>
      <c r="AD35" s="11">
        <f t="shared" ref="AD35" si="20">SUM(AD20:AD30)</f>
        <v>25754270</v>
      </c>
      <c r="AE35" s="11">
        <f t="shared" ref="AE35" si="21">SUM(AE20:AE30)</f>
        <v>23779878</v>
      </c>
      <c r="AF35" s="11">
        <f t="shared" ref="AF35" si="22">SUM(AF20:AF30)</f>
        <v>24692771</v>
      </c>
    </row>
    <row r="36" spans="1:32" ht="15" customHeight="1" x14ac:dyDescent="0.15">
      <c r="A36" s="3" t="s">
        <v>12</v>
      </c>
      <c r="B36" s="14">
        <f t="shared" ref="B36:L36" si="23">+B4+B20+B21+B22+B25+B26+B27+B28+B29</f>
        <v>26949152</v>
      </c>
      <c r="C36" s="14">
        <f t="shared" si="23"/>
        <v>29871152</v>
      </c>
      <c r="D36" s="14">
        <f t="shared" si="23"/>
        <v>32407376</v>
      </c>
      <c r="E36" s="14">
        <f t="shared" si="23"/>
        <v>32718287</v>
      </c>
      <c r="F36" s="14">
        <f t="shared" si="23"/>
        <v>32614648</v>
      </c>
      <c r="G36" s="14">
        <f t="shared" si="23"/>
        <v>32536967</v>
      </c>
      <c r="H36" s="14">
        <f t="shared" si="23"/>
        <v>33915168</v>
      </c>
      <c r="I36" s="14">
        <f t="shared" si="23"/>
        <v>34505990</v>
      </c>
      <c r="J36" s="11">
        <f t="shared" si="23"/>
        <v>35859248</v>
      </c>
      <c r="K36" s="11">
        <f t="shared" si="23"/>
        <v>34497469</v>
      </c>
      <c r="L36" s="11">
        <f t="shared" si="23"/>
        <v>35578630</v>
      </c>
      <c r="M36" s="11">
        <f t="shared" ref="M36:R36" si="24">+M4+M20+M21+M22+M25+M26+M27+M28+M29</f>
        <v>35032151</v>
      </c>
      <c r="N36" s="11">
        <f t="shared" si="24"/>
        <v>35237665</v>
      </c>
      <c r="O36" s="11">
        <f t="shared" si="24"/>
        <v>34093632</v>
      </c>
      <c r="P36" s="11">
        <f t="shared" si="24"/>
        <v>32759970</v>
      </c>
      <c r="Q36" s="11">
        <f t="shared" si="24"/>
        <v>32933178</v>
      </c>
      <c r="R36" s="11">
        <f t="shared" si="24"/>
        <v>34599718</v>
      </c>
      <c r="S36" s="11">
        <f t="shared" ref="S36:X36" si="25">+S4+S20+S21+S22+S25+S26+S27+S28+S29</f>
        <v>35621560</v>
      </c>
      <c r="T36" s="11">
        <f t="shared" si="25"/>
        <v>38651001</v>
      </c>
      <c r="U36" s="11">
        <f t="shared" si="25"/>
        <v>38602867</v>
      </c>
      <c r="V36" s="11">
        <f t="shared" si="25"/>
        <v>35689876</v>
      </c>
      <c r="W36" s="11">
        <f t="shared" si="25"/>
        <v>34955759</v>
      </c>
      <c r="X36" s="11">
        <f t="shared" si="25"/>
        <v>35878340</v>
      </c>
      <c r="Y36" s="11">
        <f>+Y4+Y20+Y21+Y22+Y25+Y26+Y27+Y28+Y29</f>
        <v>35594808</v>
      </c>
      <c r="Z36" s="11">
        <f>+Z4+Z20+Z21+Z22+Z25+Z26+Z27+Z28+Z29</f>
        <v>39475108</v>
      </c>
      <c r="AA36" s="11">
        <f t="shared" ref="AA36:AB36" si="26">+AA4+AA20+AA21+AA22+AA25+AA26+AA27+AA28+AA29</f>
        <v>38749161</v>
      </c>
      <c r="AB36" s="11">
        <f t="shared" si="26"/>
        <v>40062032</v>
      </c>
      <c r="AC36" s="11">
        <f t="shared" ref="AC36" si="27">+AC4+AC20+AC21+AC22+AC25+AC26+AC27+AC28+AC29</f>
        <v>38561090</v>
      </c>
      <c r="AD36" s="11">
        <f t="shared" ref="AD36" si="28">+AD4+AD20+AD21+AD22+AD25+AD26+AD27+AD28+AD29</f>
        <v>36655873</v>
      </c>
      <c r="AE36" s="11">
        <f t="shared" ref="AE36" si="29">+AE4+AE20+AE21+AE22+AE25+AE26+AE27+AE28+AE29</f>
        <v>36832384</v>
      </c>
      <c r="AF36" s="11">
        <f t="shared" ref="AF36" si="30">+AF4+AF20+AF21+AF22+AF25+AF26+AF27+AF28+AF29</f>
        <v>36837403</v>
      </c>
    </row>
    <row r="37" spans="1:32" ht="15" customHeight="1" x14ac:dyDescent="0.15">
      <c r="A37" s="3" t="s">
        <v>11</v>
      </c>
      <c r="B37" s="11">
        <f t="shared" ref="B37:K37" si="31">SUM(B5:B19)-B16-B17+B23+B24+B30</f>
        <v>8301486</v>
      </c>
      <c r="C37" s="11">
        <f t="shared" si="31"/>
        <v>8976995</v>
      </c>
      <c r="D37" s="11">
        <f t="shared" si="31"/>
        <v>10635207</v>
      </c>
      <c r="E37" s="11">
        <f t="shared" si="31"/>
        <v>14755766</v>
      </c>
      <c r="F37" s="11">
        <f t="shared" si="31"/>
        <v>17076501</v>
      </c>
      <c r="G37" s="11">
        <f t="shared" si="31"/>
        <v>13286880</v>
      </c>
      <c r="H37" s="11">
        <f t="shared" si="31"/>
        <v>12902416</v>
      </c>
      <c r="I37" s="11">
        <f t="shared" si="31"/>
        <v>13090414</v>
      </c>
      <c r="J37" s="11">
        <f t="shared" si="31"/>
        <v>11650939</v>
      </c>
      <c r="K37" s="11">
        <f t="shared" si="31"/>
        <v>14133651</v>
      </c>
      <c r="L37" s="11">
        <f t="shared" ref="L37:Q37" si="32">SUM(L5:L19)-L16-L17+L23+L24+L30</f>
        <v>15111013</v>
      </c>
      <c r="M37" s="11">
        <f t="shared" si="32"/>
        <v>15041278</v>
      </c>
      <c r="N37" s="11">
        <f t="shared" si="32"/>
        <v>15583861</v>
      </c>
      <c r="O37" s="11">
        <f t="shared" si="32"/>
        <v>16307945</v>
      </c>
      <c r="P37" s="11">
        <f t="shared" si="32"/>
        <v>16908276</v>
      </c>
      <c r="Q37" s="11">
        <f t="shared" si="32"/>
        <v>17604472</v>
      </c>
      <c r="R37" s="11">
        <f t="shared" ref="R37:X37" si="33">SUM(R5:R19)-R16-R17+R23+R24+R30</f>
        <v>17088355</v>
      </c>
      <c r="S37" s="11">
        <f t="shared" si="33"/>
        <v>17388713</v>
      </c>
      <c r="T37" s="11">
        <f t="shared" si="33"/>
        <v>14913808</v>
      </c>
      <c r="U37" s="11">
        <f t="shared" si="33"/>
        <v>14431066</v>
      </c>
      <c r="V37" s="11">
        <f t="shared" si="33"/>
        <v>18421092</v>
      </c>
      <c r="W37" s="11">
        <f t="shared" si="33"/>
        <v>20091071</v>
      </c>
      <c r="X37" s="11">
        <f t="shared" si="33"/>
        <v>22086539</v>
      </c>
      <c r="Y37" s="11">
        <f>SUM(Y5:Y19)-Y16-Y17+Y23+Y24+Y30</f>
        <v>22624058</v>
      </c>
      <c r="Z37" s="11">
        <f>SUM(Z5:Z19)-Z16-Z17+Z23+Z24+Z30</f>
        <v>21554879</v>
      </c>
      <c r="AA37" s="11">
        <f t="shared" ref="AA37:AB37" si="34">SUM(AA5:AA19)-AA16-AA17+AA23+AA24+AA30</f>
        <v>20869879</v>
      </c>
      <c r="AB37" s="11">
        <f t="shared" si="34"/>
        <v>23746653</v>
      </c>
      <c r="AC37" s="11">
        <f t="shared" ref="AC37" si="35">SUM(AC5:AC19)-AC16-AC17+AC23+AC24+AC30</f>
        <v>21063761</v>
      </c>
      <c r="AD37" s="11">
        <f t="shared" ref="AD37" si="36">SUM(AD5:AD19)-AD16-AD17+AD23+AD24+AD30</f>
        <v>22924520</v>
      </c>
      <c r="AE37" s="11">
        <f t="shared" ref="AE37" si="37">SUM(AE5:AE19)-AE16-AE17+AE23+AE24+AE30</f>
        <v>21556576</v>
      </c>
      <c r="AF37" s="11">
        <f t="shared" ref="AF37" si="38">SUM(AF5:AF19)-AF16-AF17+AF23+AF24+AF30</f>
        <v>22681367</v>
      </c>
    </row>
    <row r="38" spans="1:32" ht="15" customHeight="1" x14ac:dyDescent="0.2">
      <c r="A38" s="27" t="s">
        <v>96</v>
      </c>
      <c r="K38" s="28" t="str">
        <f>財政指標!$L$1</f>
        <v>小山市</v>
      </c>
      <c r="L38" s="65"/>
      <c r="M38" s="68"/>
      <c r="O38" s="68"/>
      <c r="P38" s="68"/>
      <c r="Q38" s="68"/>
      <c r="R38" s="68"/>
      <c r="S38" s="68"/>
      <c r="T38" s="68"/>
      <c r="U38" s="28" t="str">
        <f>財政指標!$L$1</f>
        <v>小山市</v>
      </c>
      <c r="V38" s="65"/>
      <c r="W38" s="68"/>
      <c r="X38" s="68"/>
      <c r="Y38" s="68"/>
      <c r="Z38" s="68"/>
      <c r="AA38" s="68"/>
      <c r="AB38" s="68"/>
      <c r="AC38" s="68"/>
      <c r="AD38" s="68"/>
      <c r="AE38" s="28" t="str">
        <f>財政指標!$L$1</f>
        <v>小山市</v>
      </c>
      <c r="AF38" s="65"/>
    </row>
    <row r="39" spans="1:32" ht="15" customHeight="1" x14ac:dyDescent="0.15">
      <c r="K39" s="21"/>
      <c r="L39" s="21" t="s">
        <v>221</v>
      </c>
      <c r="N39" s="65"/>
      <c r="O39" s="65"/>
      <c r="P39" s="65"/>
      <c r="Q39" s="65"/>
      <c r="R39" s="65"/>
      <c r="S39" s="65"/>
      <c r="T39" s="65"/>
      <c r="U39" s="21"/>
      <c r="V39" s="21" t="s">
        <v>221</v>
      </c>
      <c r="W39" s="65"/>
      <c r="X39" s="65"/>
      <c r="Y39" s="65"/>
      <c r="Z39" s="65"/>
      <c r="AA39" s="65"/>
      <c r="AB39" s="65"/>
      <c r="AC39" s="65"/>
      <c r="AD39" s="65"/>
      <c r="AE39" s="21"/>
      <c r="AF39" s="21" t="s">
        <v>221</v>
      </c>
    </row>
    <row r="40" spans="1:32" s="78" customFormat="1" ht="15" customHeight="1" x14ac:dyDescent="0.2">
      <c r="A40" s="47"/>
      <c r="B40" s="47" t="s">
        <v>10</v>
      </c>
      <c r="C40" s="47" t="s">
        <v>9</v>
      </c>
      <c r="D40" s="47" t="s">
        <v>8</v>
      </c>
      <c r="E40" s="47" t="s">
        <v>7</v>
      </c>
      <c r="F40" s="47" t="s">
        <v>6</v>
      </c>
      <c r="G40" s="47" t="s">
        <v>5</v>
      </c>
      <c r="H40" s="47" t="s">
        <v>4</v>
      </c>
      <c r="I40" s="47" t="s">
        <v>3</v>
      </c>
      <c r="J40" s="48" t="s">
        <v>164</v>
      </c>
      <c r="K40" s="48" t="s">
        <v>165</v>
      </c>
      <c r="L40" s="47" t="s">
        <v>167</v>
      </c>
      <c r="M40" s="47" t="s">
        <v>174</v>
      </c>
      <c r="N40" s="47" t="s">
        <v>181</v>
      </c>
      <c r="O40" s="57" t="s">
        <v>182</v>
      </c>
      <c r="P40" s="57" t="s">
        <v>183</v>
      </c>
      <c r="Q40" s="57" t="s">
        <v>187</v>
      </c>
      <c r="R40" s="57" t="s">
        <v>191</v>
      </c>
      <c r="S40" s="57" t="s">
        <v>194</v>
      </c>
      <c r="T40" s="57" t="s">
        <v>195</v>
      </c>
      <c r="U40" s="57" t="s">
        <v>202</v>
      </c>
      <c r="V40" s="57" t="s">
        <v>203</v>
      </c>
      <c r="W40" s="57" t="s">
        <v>204</v>
      </c>
      <c r="X40" s="57" t="s">
        <v>205</v>
      </c>
      <c r="Y40" s="57" t="s">
        <v>209</v>
      </c>
      <c r="Z40" s="57" t="s">
        <v>210</v>
      </c>
      <c r="AA40" s="47" t="s">
        <v>211</v>
      </c>
      <c r="AB40" s="47" t="s">
        <v>212</v>
      </c>
      <c r="AC40" s="47" t="s">
        <v>213</v>
      </c>
      <c r="AD40" s="47" t="s">
        <v>215</v>
      </c>
      <c r="AE40" s="47" t="str">
        <f>AE3</f>
        <v>１８(H30)</v>
      </c>
      <c r="AF40" s="47" t="str">
        <f>AF3</f>
        <v>１９(R１)</v>
      </c>
    </row>
    <row r="41" spans="1:32" ht="15" customHeight="1" x14ac:dyDescent="0.15">
      <c r="A41" s="3" t="s">
        <v>114</v>
      </c>
      <c r="B41" s="25">
        <f>+B4/$B$33*100</f>
        <v>60.322505368555312</v>
      </c>
      <c r="C41" s="25">
        <f t="shared" ref="C41:D43" si="39">+C4/C$33*100</f>
        <v>60.474544641730276</v>
      </c>
      <c r="D41" s="25">
        <f t="shared" si="39"/>
        <v>57.755281554547963</v>
      </c>
      <c r="E41" s="25">
        <f t="shared" ref="E41:L41" si="40">+E4/E$33*100</f>
        <v>52.804926935562044</v>
      </c>
      <c r="F41" s="25">
        <f t="shared" si="40"/>
        <v>50.673010197449855</v>
      </c>
      <c r="G41" s="25">
        <f t="shared" si="40"/>
        <v>53.141985220053655</v>
      </c>
      <c r="H41" s="25">
        <f t="shared" si="40"/>
        <v>55.685528326280142</v>
      </c>
      <c r="I41" s="25">
        <f t="shared" si="40"/>
        <v>55.951252115601001</v>
      </c>
      <c r="J41" s="25">
        <f t="shared" si="40"/>
        <v>59.324035074835635</v>
      </c>
      <c r="K41" s="25">
        <f t="shared" si="40"/>
        <v>55.945546802129996</v>
      </c>
      <c r="L41" s="25">
        <f t="shared" si="40"/>
        <v>54.984157217284015</v>
      </c>
      <c r="M41" s="25">
        <f t="shared" ref="M41:X41" si="41">+M4/M$33*100</f>
        <v>53.631957180324122</v>
      </c>
      <c r="N41" s="25">
        <f t="shared" si="41"/>
        <v>52.158847020847034</v>
      </c>
      <c r="O41" s="25">
        <f t="shared" si="41"/>
        <v>50.883695563732068</v>
      </c>
      <c r="P41" s="25">
        <f t="shared" si="41"/>
        <v>49.214173981501183</v>
      </c>
      <c r="Q41" s="25">
        <f t="shared" si="41"/>
        <v>47.584062575129629</v>
      </c>
      <c r="R41" s="25">
        <f t="shared" si="41"/>
        <v>47.284958756345972</v>
      </c>
      <c r="S41" s="25">
        <f t="shared" si="41"/>
        <v>50.081507786236081</v>
      </c>
      <c r="T41" s="25">
        <f t="shared" si="41"/>
        <v>53.782465648295322</v>
      </c>
      <c r="U41" s="25">
        <f t="shared" si="41"/>
        <v>54.391672214844036</v>
      </c>
      <c r="V41" s="25">
        <f t="shared" si="41"/>
        <v>49.597968751917357</v>
      </c>
      <c r="W41" s="25">
        <f t="shared" si="41"/>
        <v>47.856953797339465</v>
      </c>
      <c r="X41" s="25">
        <f t="shared" si="41"/>
        <v>46.733548941805694</v>
      </c>
      <c r="Y41" s="25">
        <f t="shared" ref="Y41:Y54" si="42">+Y4/Y$33*100</f>
        <v>45.24482595423639</v>
      </c>
      <c r="Z41" s="25">
        <f t="shared" ref="Z41:Z69" si="43">+Z4/Z$33*100</f>
        <v>44.85160589927046</v>
      </c>
      <c r="AA41" s="25">
        <f t="shared" ref="AA41:AB69" si="44">+AA4/AA$33*100</f>
        <v>47.712604227662538</v>
      </c>
      <c r="AB41" s="25">
        <f t="shared" si="44"/>
        <v>44.762654721518153</v>
      </c>
      <c r="AC41" s="25">
        <f t="shared" ref="AC41" si="45">+AC4/AC$33*100</f>
        <v>46.626161529451096</v>
      </c>
      <c r="AD41" s="25">
        <f t="shared" ref="AD41" si="46">+AD4/AD$33*100</f>
        <v>47.771743190482496</v>
      </c>
      <c r="AE41" s="25">
        <f t="shared" ref="AE41" si="47">+AE4/AE$33*100</f>
        <v>50.187878587507683</v>
      </c>
      <c r="AF41" s="25">
        <f t="shared" ref="AF41" si="48">+AF4/AF$33*100</f>
        <v>49.458513009584308</v>
      </c>
    </row>
    <row r="42" spans="1:32" ht="15" customHeight="1" x14ac:dyDescent="0.15">
      <c r="A42" s="3" t="s">
        <v>115</v>
      </c>
      <c r="B42" s="25">
        <f>+B5/$B$33*100</f>
        <v>2.737746193416414</v>
      </c>
      <c r="C42" s="25">
        <f t="shared" si="39"/>
        <v>2.6886147233740649</v>
      </c>
      <c r="D42" s="25">
        <f t="shared" si="39"/>
        <v>2.4184538367504569</v>
      </c>
      <c r="E42" s="25">
        <f t="shared" ref="E42:L42" si="49">+E5/E$33*100</f>
        <v>2.3111993408272937</v>
      </c>
      <c r="F42" s="25">
        <f t="shared" si="49"/>
        <v>2.4112000308143409</v>
      </c>
      <c r="G42" s="25">
        <f t="shared" si="49"/>
        <v>2.6890474734694361</v>
      </c>
      <c r="H42" s="25">
        <f t="shared" si="49"/>
        <v>2.7140123249418422</v>
      </c>
      <c r="I42" s="25">
        <f t="shared" si="49"/>
        <v>2.7714278582894623</v>
      </c>
      <c r="J42" s="25">
        <f t="shared" si="49"/>
        <v>1.6971244503836618</v>
      </c>
      <c r="K42" s="25">
        <f t="shared" si="49"/>
        <v>1.1186335005239443</v>
      </c>
      <c r="L42" s="25">
        <f t="shared" si="49"/>
        <v>1.0959576101177118</v>
      </c>
      <c r="M42" s="25">
        <f t="shared" ref="M42:X42" si="50">+M5/M$33*100</f>
        <v>1.140301376204933</v>
      </c>
      <c r="N42" s="25">
        <f t="shared" si="50"/>
        <v>1.1384290192309454</v>
      </c>
      <c r="O42" s="25">
        <f t="shared" si="50"/>
        <v>1.179653565204914</v>
      </c>
      <c r="P42" s="25">
        <f t="shared" si="50"/>
        <v>1.2763647824406765</v>
      </c>
      <c r="Q42" s="25">
        <f t="shared" si="50"/>
        <v>1.8613627661753167</v>
      </c>
      <c r="R42" s="25">
        <f t="shared" si="50"/>
        <v>2.3530805646401252</v>
      </c>
      <c r="S42" s="25">
        <f t="shared" si="50"/>
        <v>3.3701901516334392</v>
      </c>
      <c r="T42" s="25">
        <f t="shared" si="50"/>
        <v>1.2349750000975455</v>
      </c>
      <c r="U42" s="25">
        <f t="shared" si="50"/>
        <v>1.2093860736295006</v>
      </c>
      <c r="V42" s="25">
        <f t="shared" si="50"/>
        <v>1.1218464988465924</v>
      </c>
      <c r="W42" s="25">
        <f t="shared" si="50"/>
        <v>1.085740995439701</v>
      </c>
      <c r="X42" s="25">
        <f t="shared" si="50"/>
        <v>1.0154897847752558</v>
      </c>
      <c r="Y42" s="25">
        <f t="shared" si="42"/>
        <v>0.94872899544059131</v>
      </c>
      <c r="Z42" s="25">
        <f t="shared" si="43"/>
        <v>0.8669783801051798</v>
      </c>
      <c r="AA42" s="25">
        <f t="shared" si="44"/>
        <v>0.85481184876121563</v>
      </c>
      <c r="AB42" s="25">
        <f t="shared" si="44"/>
        <v>0.83956109054867134</v>
      </c>
      <c r="AC42" s="25">
        <f t="shared" ref="AC42" si="51">+AC5/AC$33*100</f>
        <v>0.89173615921498517</v>
      </c>
      <c r="AD42" s="25">
        <f t="shared" ref="AD42" si="52">+AD5/AD$33*100</f>
        <v>0.89525486366527651</v>
      </c>
      <c r="AE42" s="25">
        <f t="shared" ref="AE42" si="53">+AE5/AE$33*100</f>
        <v>0.92895552373530932</v>
      </c>
      <c r="AF42" s="25">
        <f t="shared" ref="AF42" si="54">+AF5/AF$33*100</f>
        <v>0.91744061304098556</v>
      </c>
    </row>
    <row r="43" spans="1:32" ht="15" customHeight="1" x14ac:dyDescent="0.15">
      <c r="A43" s="3" t="s">
        <v>188</v>
      </c>
      <c r="B43" s="25">
        <f>+B6/$B$33*100</f>
        <v>0.81737811383725878</v>
      </c>
      <c r="C43" s="25">
        <f t="shared" si="39"/>
        <v>1.6705018131238023</v>
      </c>
      <c r="D43" s="25">
        <f t="shared" si="39"/>
        <v>1.7174224883297549</v>
      </c>
      <c r="E43" s="25">
        <f t="shared" ref="E43:L43" si="55">+E6/E$33*100</f>
        <v>1.1404377039390339</v>
      </c>
      <c r="F43" s="25">
        <f t="shared" si="55"/>
        <v>1.1530745646473177</v>
      </c>
      <c r="G43" s="25">
        <f t="shared" si="55"/>
        <v>1.6040403591605916</v>
      </c>
      <c r="H43" s="25">
        <f t="shared" si="55"/>
        <v>1.0956823402079015</v>
      </c>
      <c r="I43" s="25">
        <f t="shared" si="55"/>
        <v>0.60445953017795218</v>
      </c>
      <c r="J43" s="25">
        <f t="shared" si="55"/>
        <v>0.48727444495219518</v>
      </c>
      <c r="K43" s="25">
        <f t="shared" si="55"/>
        <v>0.38399897020673179</v>
      </c>
      <c r="L43" s="25">
        <f t="shared" si="55"/>
        <v>0.35098688700569464</v>
      </c>
      <c r="M43" s="25">
        <f t="shared" ref="M43:X43" si="56">+M6/M$33*100</f>
        <v>1.5218051074552934</v>
      </c>
      <c r="N43" s="25">
        <f t="shared" si="56"/>
        <v>1.5246984122436624</v>
      </c>
      <c r="O43" s="25">
        <f t="shared" si="56"/>
        <v>0.48648279398083122</v>
      </c>
      <c r="P43" s="25">
        <f t="shared" si="56"/>
        <v>0.34002610037809672</v>
      </c>
      <c r="Q43" s="25">
        <f t="shared" si="56"/>
        <v>0.3318812805898177</v>
      </c>
      <c r="R43" s="25">
        <f t="shared" si="56"/>
        <v>0.18838775436646671</v>
      </c>
      <c r="S43" s="25">
        <f t="shared" si="56"/>
        <v>0.12603783421375703</v>
      </c>
      <c r="T43" s="25">
        <f t="shared" si="56"/>
        <v>0.16792928357123424</v>
      </c>
      <c r="U43" s="25">
        <f t="shared" si="56"/>
        <v>0.17221804009896832</v>
      </c>
      <c r="V43" s="25">
        <f t="shared" si="56"/>
        <v>0.1372771597802501</v>
      </c>
      <c r="W43" s="25">
        <f t="shared" si="56"/>
        <v>0.11598669714495821</v>
      </c>
      <c r="X43" s="25">
        <f t="shared" si="56"/>
        <v>8.6651045964597662E-2</v>
      </c>
      <c r="Y43" s="25">
        <f t="shared" si="42"/>
        <v>7.6491233332730196E-2</v>
      </c>
      <c r="Z43" s="25">
        <f t="shared" si="43"/>
        <v>6.8299845268449871E-2</v>
      </c>
      <c r="AA43" s="25">
        <f t="shared" si="44"/>
        <v>6.2588409953009433E-2</v>
      </c>
      <c r="AB43" s="25">
        <f t="shared" si="44"/>
        <v>4.8112810917359826E-2</v>
      </c>
      <c r="AC43" s="25">
        <f t="shared" ref="AC43" si="57">+AC6/AC$33*100</f>
        <v>2.9884908963085585E-2</v>
      </c>
      <c r="AD43" s="25">
        <f t="shared" ref="AD43" si="58">+AD6/AD$33*100</f>
        <v>5.6517178008965593E-2</v>
      </c>
      <c r="AE43" s="25">
        <f t="shared" ref="AE43" si="59">+AE6/AE$33*100</f>
        <v>6.3265151251710242E-2</v>
      </c>
      <c r="AF43" s="25">
        <f t="shared" ref="AF43" si="60">+AF6/AF$33*100</f>
        <v>2.530753597047191E-2</v>
      </c>
    </row>
    <row r="44" spans="1:32" ht="15" customHeight="1" x14ac:dyDescent="0.15">
      <c r="A44" s="3" t="s">
        <v>189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>
        <f t="shared" ref="Q44:X54" si="61">+Q7/Q$33*100</f>
        <v>5.1915749940885651E-2</v>
      </c>
      <c r="R44" s="25">
        <f t="shared" si="61"/>
        <v>8.9014732663761711E-2</v>
      </c>
      <c r="S44" s="25">
        <f t="shared" si="61"/>
        <v>0.13556428958590724</v>
      </c>
      <c r="T44" s="25">
        <f t="shared" si="61"/>
        <v>0.14881598849722399</v>
      </c>
      <c r="U44" s="25">
        <f t="shared" si="61"/>
        <v>5.4704598280500907E-2</v>
      </c>
      <c r="V44" s="25">
        <f t="shared" si="61"/>
        <v>4.2074649265191486E-2</v>
      </c>
      <c r="W44" s="25">
        <f t="shared" si="61"/>
        <v>5.2682416044665968E-2</v>
      </c>
      <c r="X44" s="25">
        <f t="shared" si="61"/>
        <v>5.7692405825390002E-2</v>
      </c>
      <c r="Y44" s="25">
        <f t="shared" si="42"/>
        <v>6.7371865660259073E-2</v>
      </c>
      <c r="Z44" s="25">
        <f t="shared" si="43"/>
        <v>0.13186806980509827</v>
      </c>
      <c r="AA44" s="25">
        <f t="shared" si="44"/>
        <v>0.26123719213897234</v>
      </c>
      <c r="AB44" s="25">
        <f t="shared" si="44"/>
        <v>0.18705494472013137</v>
      </c>
      <c r="AC44" s="25">
        <f t="shared" ref="AC44" si="62">+AC7/AC$33*100</f>
        <v>0.11481240186648911</v>
      </c>
      <c r="AD44" s="25">
        <f t="shared" ref="AD44" si="63">+AD7/AD$33*100</f>
        <v>0.17240878576370125</v>
      </c>
      <c r="AE44" s="25">
        <f t="shared" ref="AE44" si="64">+AE7/AE$33*100</f>
        <v>0.13463287386214975</v>
      </c>
      <c r="AF44" s="25">
        <f t="shared" ref="AF44" si="65">+AF7/AF$33*100</f>
        <v>0.15877079891163645</v>
      </c>
    </row>
    <row r="45" spans="1:32" ht="15" customHeight="1" x14ac:dyDescent="0.15">
      <c r="A45" s="3" t="s">
        <v>190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>
        <f t="shared" si="61"/>
        <v>6.0388640943929921E-2</v>
      </c>
      <c r="R45" s="25">
        <f t="shared" si="61"/>
        <v>0.13180990515935853</v>
      </c>
      <c r="S45" s="25">
        <f t="shared" si="61"/>
        <v>9.9107205126070574E-2</v>
      </c>
      <c r="T45" s="25">
        <f t="shared" si="61"/>
        <v>8.62170534389472E-2</v>
      </c>
      <c r="U45" s="25">
        <f t="shared" si="61"/>
        <v>3.1968211748504491E-2</v>
      </c>
      <c r="V45" s="25">
        <f t="shared" si="61"/>
        <v>2.4828607760260361E-2</v>
      </c>
      <c r="W45" s="25">
        <f t="shared" si="61"/>
        <v>2.0398994819501866E-2</v>
      </c>
      <c r="X45" s="25">
        <f t="shared" si="61"/>
        <v>1.4961070340123474E-2</v>
      </c>
      <c r="Y45" s="25">
        <f t="shared" si="42"/>
        <v>1.9633644281640474E-2</v>
      </c>
      <c r="Z45" s="25">
        <f t="shared" si="43"/>
        <v>0.21243532316099456</v>
      </c>
      <c r="AA45" s="25">
        <f t="shared" si="44"/>
        <v>0.14266782307421677</v>
      </c>
      <c r="AB45" s="25">
        <f t="shared" si="44"/>
        <v>0.16068752240932499</v>
      </c>
      <c r="AC45" s="25">
        <f t="shared" ref="AC45" si="66">+AC8/AC$33*100</f>
        <v>6.6546973817884103E-2</v>
      </c>
      <c r="AD45" s="25">
        <f t="shared" ref="AD45" si="67">+AD8/AD$33*100</f>
        <v>0.18321497226770267</v>
      </c>
      <c r="AE45" s="25">
        <f t="shared" ref="AE45" si="68">+AE8/AE$33*100</f>
        <v>0.12158139581095347</v>
      </c>
      <c r="AF45" s="25">
        <f t="shared" ref="AF45" si="69">+AF8/AF$33*100</f>
        <v>0.11006652240189169</v>
      </c>
    </row>
    <row r="46" spans="1:32" ht="15" customHeight="1" x14ac:dyDescent="0.15">
      <c r="A46" s="3" t="s">
        <v>116</v>
      </c>
      <c r="B46" s="25">
        <f t="shared" ref="B46:B54" si="70">+B9/$B$33*100</f>
        <v>0</v>
      </c>
      <c r="C46" s="25">
        <f t="shared" ref="C46:D54" si="71">+C9/C$33*100</f>
        <v>0</v>
      </c>
      <c r="D46" s="25">
        <f t="shared" si="71"/>
        <v>0</v>
      </c>
      <c r="E46" s="25">
        <f t="shared" ref="E46:L46" si="72">+E9/E$33*100</f>
        <v>0</v>
      </c>
      <c r="F46" s="25">
        <f t="shared" si="72"/>
        <v>0</v>
      </c>
      <c r="G46" s="25">
        <f t="shared" si="72"/>
        <v>0</v>
      </c>
      <c r="H46" s="25">
        <f t="shared" si="72"/>
        <v>0</v>
      </c>
      <c r="I46" s="25">
        <f t="shared" si="72"/>
        <v>0</v>
      </c>
      <c r="J46" s="25">
        <f t="shared" si="72"/>
        <v>0.76132935448138728</v>
      </c>
      <c r="K46" s="25">
        <f t="shared" si="72"/>
        <v>3.3448437954955592</v>
      </c>
      <c r="L46" s="25">
        <f t="shared" si="72"/>
        <v>3.0445864454006908</v>
      </c>
      <c r="M46" s="25">
        <f t="shared" ref="M46:P54" si="73">+M9/M$33*100</f>
        <v>3.1784262268118284</v>
      </c>
      <c r="N46" s="25">
        <f t="shared" si="73"/>
        <v>3.0614310951623138</v>
      </c>
      <c r="O46" s="25">
        <f t="shared" si="73"/>
        <v>2.7359560594701233</v>
      </c>
      <c r="P46" s="25">
        <f t="shared" si="73"/>
        <v>3.1293635776870397</v>
      </c>
      <c r="Q46" s="25">
        <f t="shared" si="61"/>
        <v>3.3941091443705829</v>
      </c>
      <c r="R46" s="25">
        <f t="shared" si="61"/>
        <v>3.0650204351785373</v>
      </c>
      <c r="S46" s="25">
        <f t="shared" si="61"/>
        <v>3.1186917298086732</v>
      </c>
      <c r="T46" s="25">
        <f t="shared" si="61"/>
        <v>3.0511524833403212</v>
      </c>
      <c r="U46" s="25">
        <f t="shared" si="61"/>
        <v>2.8645094075900426</v>
      </c>
      <c r="V46" s="25">
        <f t="shared" si="61"/>
        <v>2.9747185450461724</v>
      </c>
      <c r="W46" s="25">
        <f t="shared" si="61"/>
        <v>2.9191199565896895</v>
      </c>
      <c r="X46" s="25">
        <f t="shared" si="61"/>
        <v>2.7861650663245578</v>
      </c>
      <c r="Y46" s="25">
        <f t="shared" si="42"/>
        <v>2.7944446367006974</v>
      </c>
      <c r="Z46" s="25">
        <f t="shared" si="43"/>
        <v>2.6446574830319189</v>
      </c>
      <c r="AA46" s="25">
        <f t="shared" si="44"/>
        <v>3.2815549101772445</v>
      </c>
      <c r="AB46" s="25">
        <f t="shared" si="44"/>
        <v>5.051681812477983</v>
      </c>
      <c r="AC46" s="25">
        <f t="shared" ref="AC46" si="74">+AC9/AC$33*100</f>
        <v>4.9146022160930709</v>
      </c>
      <c r="AD46" s="25">
        <f t="shared" ref="AD46" si="75">+AD9/AD$33*100</f>
        <v>5.2700866727672855</v>
      </c>
      <c r="AE46" s="25">
        <f t="shared" ref="AE46" si="76">+AE9/AE$33*100</f>
        <v>5.5591262447425365</v>
      </c>
      <c r="AF46" s="25">
        <f t="shared" ref="AF46" si="77">+AF9/AF$33*100</f>
        <v>5.1584888851617823</v>
      </c>
    </row>
    <row r="47" spans="1:32" ht="15" customHeight="1" x14ac:dyDescent="0.15">
      <c r="A47" s="3" t="s">
        <v>117</v>
      </c>
      <c r="B47" s="25">
        <f t="shared" si="70"/>
        <v>0.10231871547970281</v>
      </c>
      <c r="C47" s="25">
        <f t="shared" si="71"/>
        <v>9.562875675897746E-2</v>
      </c>
      <c r="D47" s="25">
        <f t="shared" si="71"/>
        <v>0.10123463083058933</v>
      </c>
      <c r="E47" s="25">
        <f t="shared" ref="E47:L47" si="78">+E10/E$33*100</f>
        <v>0.13413853668655593</v>
      </c>
      <c r="F47" s="25">
        <f t="shared" si="78"/>
        <v>0.14117604726749225</v>
      </c>
      <c r="G47" s="25">
        <f t="shared" si="78"/>
        <v>0.14454700846046384</v>
      </c>
      <c r="H47" s="25">
        <f t="shared" si="78"/>
        <v>0.12904125936955652</v>
      </c>
      <c r="I47" s="25">
        <f t="shared" si="78"/>
        <v>0.11858248787030214</v>
      </c>
      <c r="J47" s="25">
        <f t="shared" si="78"/>
        <v>0.1076653308057912</v>
      </c>
      <c r="K47" s="25">
        <f t="shared" si="78"/>
        <v>8.9370756832250625E-2</v>
      </c>
      <c r="L47" s="25">
        <f t="shared" si="78"/>
        <v>7.9124644851020151E-2</v>
      </c>
      <c r="M47" s="25">
        <f t="shared" si="73"/>
        <v>7.8672463194002548E-2</v>
      </c>
      <c r="N47" s="25">
        <f t="shared" si="73"/>
        <v>7.9798863182502622E-2</v>
      </c>
      <c r="O47" s="25">
        <f t="shared" si="73"/>
        <v>8.2741458665073125E-2</v>
      </c>
      <c r="P47" s="25">
        <f t="shared" si="73"/>
        <v>8.075179461743022E-2</v>
      </c>
      <c r="Q47" s="25">
        <f t="shared" si="61"/>
        <v>7.4688870574710145E-2</v>
      </c>
      <c r="R47" s="25">
        <f t="shared" si="61"/>
        <v>7.2020483332779703E-2</v>
      </c>
      <c r="S47" s="25">
        <f t="shared" si="61"/>
        <v>7.11447005753017E-2</v>
      </c>
      <c r="T47" s="25">
        <f t="shared" si="61"/>
        <v>7.1095184900220598E-2</v>
      </c>
      <c r="U47" s="25">
        <f t="shared" si="61"/>
        <v>7.0803724852916347E-2</v>
      </c>
      <c r="V47" s="25">
        <f t="shared" si="61"/>
        <v>6.7221122342516593E-2</v>
      </c>
      <c r="W47" s="25">
        <f t="shared" si="61"/>
        <v>5.9656477947958128E-2</v>
      </c>
      <c r="X47" s="25">
        <f t="shared" si="61"/>
        <v>4.788960947697056E-2</v>
      </c>
      <c r="Y47" s="25">
        <f t="shared" si="42"/>
        <v>5.0400760261490207E-2</v>
      </c>
      <c r="Z47" s="25">
        <f t="shared" si="43"/>
        <v>4.8199486968850534E-2</v>
      </c>
      <c r="AA47" s="25">
        <f t="shared" si="44"/>
        <v>4.6415199066559318E-2</v>
      </c>
      <c r="AB47" s="25">
        <f t="shared" si="44"/>
        <v>4.3492347730845302E-2</v>
      </c>
      <c r="AC47" s="25">
        <f t="shared" ref="AC47" si="79">+AC10/AC$33*100</f>
        <v>4.745518886650172E-2</v>
      </c>
      <c r="AD47" s="25">
        <f t="shared" ref="AD47" si="80">+AD10/AD$33*100</f>
        <v>4.4060769144635865E-2</v>
      </c>
      <c r="AE47" s="25">
        <f t="shared" ref="AE47" si="81">+AE10/AE$33*100</f>
        <v>4.4024542054829231E-2</v>
      </c>
      <c r="AF47" s="25">
        <f t="shared" ref="AF47" si="82">+AF10/AF$33*100</f>
        <v>4.2266055492221823E-2</v>
      </c>
    </row>
    <row r="48" spans="1:32" ht="15" customHeight="1" x14ac:dyDescent="0.15">
      <c r="A48" s="3" t="s">
        <v>118</v>
      </c>
      <c r="B48" s="25">
        <f t="shared" si="70"/>
        <v>0</v>
      </c>
      <c r="C48" s="25">
        <f t="shared" si="71"/>
        <v>0</v>
      </c>
      <c r="D48" s="25">
        <f t="shared" si="71"/>
        <v>2.2589257712530866E-2</v>
      </c>
      <c r="E48" s="25">
        <f t="shared" ref="E48:L48" si="83">+E11/E$33*100</f>
        <v>3.9712219220044268E-2</v>
      </c>
      <c r="F48" s="25">
        <f t="shared" si="83"/>
        <v>3.9747521233610437E-2</v>
      </c>
      <c r="G48" s="25">
        <f t="shared" si="83"/>
        <v>3.972822273084143E-2</v>
      </c>
      <c r="H48" s="25">
        <f t="shared" si="83"/>
        <v>3.4232864301583781E-2</v>
      </c>
      <c r="I48" s="25">
        <f t="shared" si="83"/>
        <v>3.8544928730330136E-2</v>
      </c>
      <c r="J48" s="25">
        <f t="shared" si="83"/>
        <v>7.9993370684901741E-2</v>
      </c>
      <c r="K48" s="25">
        <f t="shared" si="83"/>
        <v>8.8330270822469234E-2</v>
      </c>
      <c r="L48" s="25">
        <f t="shared" si="83"/>
        <v>7.5490766427374525E-2</v>
      </c>
      <c r="M48" s="25">
        <f t="shared" si="73"/>
        <v>1.9101947262289549E-2</v>
      </c>
      <c r="N48" s="25">
        <f t="shared" si="73"/>
        <v>1.1825697638437698E-3</v>
      </c>
      <c r="O48" s="25">
        <f t="shared" si="73"/>
        <v>0</v>
      </c>
      <c r="P48" s="25">
        <f t="shared" si="73"/>
        <v>0</v>
      </c>
      <c r="Q48" s="25">
        <f t="shared" si="61"/>
        <v>1.9787227937982873E-6</v>
      </c>
      <c r="R48" s="25">
        <f t="shared" si="61"/>
        <v>1.9346823008859317E-6</v>
      </c>
      <c r="S48" s="25">
        <f t="shared" si="61"/>
        <v>1.8864268063663812E-6</v>
      </c>
      <c r="T48" s="25">
        <f t="shared" si="61"/>
        <v>1.8668973504600755E-6</v>
      </c>
      <c r="U48" s="25">
        <f t="shared" si="61"/>
        <v>0</v>
      </c>
      <c r="V48" s="25">
        <f t="shared" si="61"/>
        <v>0</v>
      </c>
      <c r="W48" s="25">
        <f t="shared" si="61"/>
        <v>0</v>
      </c>
      <c r="X48" s="25">
        <f t="shared" si="61"/>
        <v>0</v>
      </c>
      <c r="Y48" s="25">
        <f t="shared" si="42"/>
        <v>0</v>
      </c>
      <c r="Z48" s="25">
        <f t="shared" si="43"/>
        <v>0</v>
      </c>
      <c r="AA48" s="25">
        <f t="shared" si="44"/>
        <v>0</v>
      </c>
      <c r="AB48" s="25">
        <f t="shared" si="44"/>
        <v>0</v>
      </c>
      <c r="AC48" s="25">
        <f t="shared" ref="AC48" si="84">+AC11/AC$33*100</f>
        <v>0</v>
      </c>
      <c r="AD48" s="25">
        <f t="shared" ref="AD48" si="85">+AD11/AD$33*100</f>
        <v>0</v>
      </c>
      <c r="AE48" s="25">
        <f t="shared" ref="AE48" si="86">+AE11/AE$33*100</f>
        <v>0</v>
      </c>
      <c r="AF48" s="25">
        <f t="shared" ref="AF48" si="87">+AF11/AF$33*100</f>
        <v>0</v>
      </c>
    </row>
    <row r="49" spans="1:32" ht="15" customHeight="1" x14ac:dyDescent="0.15">
      <c r="A49" s="3" t="s">
        <v>119</v>
      </c>
      <c r="B49" s="25">
        <f t="shared" si="70"/>
        <v>1.4790937968271667</v>
      </c>
      <c r="C49" s="25">
        <f t="shared" si="71"/>
        <v>1.3800812687410804</v>
      </c>
      <c r="D49" s="25">
        <f t="shared" si="71"/>
        <v>1.298497815523757</v>
      </c>
      <c r="E49" s="25">
        <f t="shared" ref="E49:L49" si="88">+E12/E$33*100</f>
        <v>1.077984641420862</v>
      </c>
      <c r="F49" s="25">
        <f t="shared" si="88"/>
        <v>0.89938552235932401</v>
      </c>
      <c r="G49" s="25">
        <f t="shared" si="88"/>
        <v>1.1249339235965936</v>
      </c>
      <c r="H49" s="25">
        <f t="shared" si="88"/>
        <v>1.1885021661946504</v>
      </c>
      <c r="I49" s="25">
        <f t="shared" si="88"/>
        <v>1.1572512915051314</v>
      </c>
      <c r="J49" s="25">
        <f t="shared" si="88"/>
        <v>0.95638857409675104</v>
      </c>
      <c r="K49" s="25">
        <f t="shared" si="88"/>
        <v>0.8265592073552902</v>
      </c>
      <c r="L49" s="25">
        <f t="shared" si="88"/>
        <v>0.78521365794586484</v>
      </c>
      <c r="M49" s="25">
        <f t="shared" si="73"/>
        <v>0.75653097374258116</v>
      </c>
      <c r="N49" s="25">
        <f t="shared" si="73"/>
        <v>0.77070885278021761</v>
      </c>
      <c r="O49" s="25">
        <f t="shared" si="73"/>
        <v>0.70023007415025929</v>
      </c>
      <c r="P49" s="25">
        <f t="shared" si="73"/>
        <v>0.81261577064750778</v>
      </c>
      <c r="Q49" s="25">
        <f t="shared" si="61"/>
        <v>0.76330419004445205</v>
      </c>
      <c r="R49" s="25">
        <f t="shared" si="61"/>
        <v>0.78509988174641376</v>
      </c>
      <c r="S49" s="25">
        <f t="shared" si="61"/>
        <v>0.73026034029290887</v>
      </c>
      <c r="T49" s="25">
        <f t="shared" si="61"/>
        <v>0.73016408963579049</v>
      </c>
      <c r="U49" s="25">
        <f t="shared" si="61"/>
        <v>0.61841538322266243</v>
      </c>
      <c r="V49" s="25">
        <f t="shared" si="61"/>
        <v>0.38420306951448363</v>
      </c>
      <c r="W49" s="25">
        <f t="shared" si="61"/>
        <v>0.32190772838326931</v>
      </c>
      <c r="X49" s="25">
        <f t="shared" si="61"/>
        <v>0.23315156270014367</v>
      </c>
      <c r="Y49" s="25">
        <f t="shared" si="42"/>
        <v>0.32745788286603938</v>
      </c>
      <c r="Z49" s="25">
        <f t="shared" si="43"/>
        <v>0.2636343490184645</v>
      </c>
      <c r="AA49" s="25">
        <f t="shared" si="44"/>
        <v>0.13165484471961053</v>
      </c>
      <c r="AB49" s="25">
        <f t="shared" si="44"/>
        <v>0.19083518091657614</v>
      </c>
      <c r="AC49" s="25">
        <f t="shared" ref="AC49" si="89">+AC12/AC$33*100</f>
        <v>0.21101278773828647</v>
      </c>
      <c r="AD49" s="25">
        <f t="shared" ref="AD49" si="90">+AD12/AD$33*100</f>
        <v>0.24827033026103229</v>
      </c>
      <c r="AE49" s="25">
        <f t="shared" ref="AE49" si="91">+AE12/AE$33*100</f>
        <v>0.33381052282484069</v>
      </c>
      <c r="AF49" s="25">
        <f t="shared" ref="AF49" si="92">+AF12/AF$33*100</f>
        <v>0.14493811888155783</v>
      </c>
    </row>
    <row r="50" spans="1:32" ht="15" customHeight="1" x14ac:dyDescent="0.15">
      <c r="A50" s="3" t="s">
        <v>219</v>
      </c>
      <c r="B50" s="25">
        <f t="shared" si="70"/>
        <v>0</v>
      </c>
      <c r="C50" s="25">
        <f t="shared" si="71"/>
        <v>0</v>
      </c>
      <c r="D50" s="25">
        <f t="shared" si="71"/>
        <v>0</v>
      </c>
      <c r="E50" s="25">
        <f t="shared" ref="E50:L50" si="93">+E13/E$33*100</f>
        <v>0</v>
      </c>
      <c r="F50" s="25">
        <f t="shared" si="93"/>
        <v>0</v>
      </c>
      <c r="G50" s="25">
        <f t="shared" si="93"/>
        <v>0</v>
      </c>
      <c r="H50" s="25">
        <f t="shared" si="93"/>
        <v>0</v>
      </c>
      <c r="I50" s="25">
        <f t="shared" si="93"/>
        <v>0</v>
      </c>
      <c r="J50" s="25">
        <f t="shared" si="93"/>
        <v>0</v>
      </c>
      <c r="K50" s="25">
        <f t="shared" si="93"/>
        <v>0</v>
      </c>
      <c r="L50" s="25">
        <f t="shared" si="93"/>
        <v>0</v>
      </c>
      <c r="M50" s="25">
        <f t="shared" si="73"/>
        <v>0</v>
      </c>
      <c r="N50" s="25">
        <f t="shared" si="73"/>
        <v>0</v>
      </c>
      <c r="O50" s="25">
        <f t="shared" si="73"/>
        <v>0</v>
      </c>
      <c r="P50" s="25">
        <f t="shared" si="73"/>
        <v>0</v>
      </c>
      <c r="Q50" s="25">
        <f t="shared" si="61"/>
        <v>0</v>
      </c>
      <c r="R50" s="25">
        <f t="shared" si="61"/>
        <v>0</v>
      </c>
      <c r="S50" s="25">
        <f t="shared" si="61"/>
        <v>0</v>
      </c>
      <c r="T50" s="25">
        <f t="shared" si="61"/>
        <v>0</v>
      </c>
      <c r="U50" s="25">
        <f t="shared" si="61"/>
        <v>0</v>
      </c>
      <c r="V50" s="25">
        <f t="shared" si="61"/>
        <v>0</v>
      </c>
      <c r="W50" s="25">
        <f t="shared" si="61"/>
        <v>0</v>
      </c>
      <c r="X50" s="25">
        <f t="shared" si="61"/>
        <v>0</v>
      </c>
      <c r="Y50" s="25">
        <f t="shared" si="42"/>
        <v>0</v>
      </c>
      <c r="Z50" s="25">
        <f t="shared" si="43"/>
        <v>0</v>
      </c>
      <c r="AA50" s="25">
        <f t="shared" si="44"/>
        <v>0</v>
      </c>
      <c r="AB50" s="25">
        <f t="shared" si="44"/>
        <v>0</v>
      </c>
      <c r="AC50" s="25">
        <f t="shared" ref="AC50" si="94">+AC13/AC$33*100</f>
        <v>0</v>
      </c>
      <c r="AD50" s="25">
        <f t="shared" ref="AD50" si="95">+AD13/AD$33*100</f>
        <v>0</v>
      </c>
      <c r="AE50" s="25">
        <f t="shared" ref="AE50" si="96">+AE13/AE$33*100</f>
        <v>0</v>
      </c>
      <c r="AF50" s="25">
        <f t="shared" ref="AF50" si="97">+AF13/AF$33*100</f>
        <v>4.5605325959937326E-2</v>
      </c>
    </row>
    <row r="51" spans="1:32" ht="15" customHeight="1" x14ac:dyDescent="0.15">
      <c r="A51" s="3" t="s">
        <v>120</v>
      </c>
      <c r="B51" s="25">
        <f t="shared" si="70"/>
        <v>0</v>
      </c>
      <c r="C51" s="25">
        <f t="shared" si="71"/>
        <v>0</v>
      </c>
      <c r="D51" s="25">
        <f t="shared" si="71"/>
        <v>0</v>
      </c>
      <c r="E51" s="25">
        <f t="shared" ref="E51:L51" si="98">+E14/E$33*100</f>
        <v>0</v>
      </c>
      <c r="F51" s="25">
        <f t="shared" si="98"/>
        <v>0</v>
      </c>
      <c r="G51" s="25">
        <f t="shared" si="98"/>
        <v>0</v>
      </c>
      <c r="H51" s="25">
        <f t="shared" si="98"/>
        <v>0</v>
      </c>
      <c r="I51" s="25">
        <f t="shared" si="98"/>
        <v>0</v>
      </c>
      <c r="J51" s="25">
        <f t="shared" si="98"/>
        <v>0</v>
      </c>
      <c r="K51" s="25">
        <f t="shared" si="98"/>
        <v>0</v>
      </c>
      <c r="L51" s="25">
        <f t="shared" si="98"/>
        <v>1.0694354268780311</v>
      </c>
      <c r="M51" s="25">
        <f t="shared" si="73"/>
        <v>1.5970625858277052</v>
      </c>
      <c r="N51" s="25">
        <f t="shared" si="73"/>
        <v>1.6096702802666729</v>
      </c>
      <c r="O51" s="25">
        <f t="shared" si="73"/>
        <v>1.6251396260874933</v>
      </c>
      <c r="P51" s="25">
        <f t="shared" si="73"/>
        <v>1.4752101372776483</v>
      </c>
      <c r="Q51" s="25">
        <f t="shared" si="61"/>
        <v>1.4198483704723113</v>
      </c>
      <c r="R51" s="25">
        <f t="shared" si="61"/>
        <v>1.425009595540542</v>
      </c>
      <c r="S51" s="25">
        <f t="shared" si="61"/>
        <v>1.1253347063502201</v>
      </c>
      <c r="T51" s="25">
        <f t="shared" si="61"/>
        <v>0.28680397236177951</v>
      </c>
      <c r="U51" s="25">
        <f t="shared" si="61"/>
        <v>0.5797420304468085</v>
      </c>
      <c r="V51" s="25">
        <f t="shared" si="61"/>
        <v>0.59057897467293508</v>
      </c>
      <c r="W51" s="25">
        <f t="shared" si="61"/>
        <v>0.53082620743101827</v>
      </c>
      <c r="X51" s="25">
        <f t="shared" si="61"/>
        <v>0.59739282288965911</v>
      </c>
      <c r="Y51" s="25">
        <f t="shared" si="42"/>
        <v>0.19728587528626595</v>
      </c>
      <c r="Z51" s="25">
        <f t="shared" si="43"/>
        <v>0.19227586064684113</v>
      </c>
      <c r="AA51" s="25">
        <f t="shared" si="44"/>
        <v>0.1995900623872113</v>
      </c>
      <c r="AB51" s="25">
        <f t="shared" si="44"/>
        <v>0.17508288799994096</v>
      </c>
      <c r="AC51" s="25">
        <f t="shared" ref="AC51" si="99">+AC14/AC$33*100</f>
        <v>0.21648819289436344</v>
      </c>
      <c r="AD51" s="25">
        <f t="shared" ref="AD51" si="100">+AD14/AD$33*100</f>
        <v>0.23380948040155297</v>
      </c>
      <c r="AE51" s="25">
        <f t="shared" ref="AE51" si="101">+AE14/AE$33*100</f>
        <v>0.27760985450831011</v>
      </c>
      <c r="AF51" s="25">
        <f t="shared" ref="AF51" si="102">+AF14/AF$33*100</f>
        <v>0.65129050535497479</v>
      </c>
    </row>
    <row r="52" spans="1:32" ht="15" customHeight="1" x14ac:dyDescent="0.15">
      <c r="A52" s="3" t="s">
        <v>121</v>
      </c>
      <c r="B52" s="25">
        <f t="shared" si="70"/>
        <v>1.3597285813663855</v>
      </c>
      <c r="C52" s="25">
        <f t="shared" si="71"/>
        <v>2.1648265488698857</v>
      </c>
      <c r="D52" s="25">
        <f t="shared" si="71"/>
        <v>1.2985466044173046</v>
      </c>
      <c r="E52" s="25">
        <f t="shared" ref="E52:L52" si="103">+E15/E$33*100</f>
        <v>1.4540574405981306</v>
      </c>
      <c r="F52" s="25">
        <f t="shared" si="103"/>
        <v>1.0973684669678296</v>
      </c>
      <c r="G52" s="25">
        <f t="shared" si="103"/>
        <v>1.1796543402390463</v>
      </c>
      <c r="H52" s="25">
        <f t="shared" si="103"/>
        <v>1.1636973834446476</v>
      </c>
      <c r="I52" s="25">
        <f t="shared" si="103"/>
        <v>1.4048582325673176</v>
      </c>
      <c r="J52" s="25">
        <f t="shared" si="103"/>
        <v>1.92314966051386</v>
      </c>
      <c r="K52" s="25">
        <f t="shared" si="103"/>
        <v>1.5290332610065325</v>
      </c>
      <c r="L52" s="25">
        <f t="shared" si="103"/>
        <v>4.6838128254326037</v>
      </c>
      <c r="M52" s="25">
        <f t="shared" si="73"/>
        <v>4.2160523897814146</v>
      </c>
      <c r="N52" s="25">
        <f t="shared" si="73"/>
        <v>2.9405945032032292</v>
      </c>
      <c r="O52" s="25">
        <f t="shared" si="73"/>
        <v>2.4287573382872525</v>
      </c>
      <c r="P52" s="25">
        <f t="shared" si="73"/>
        <v>3.1794780914953185</v>
      </c>
      <c r="Q52" s="25">
        <f t="shared" si="61"/>
        <v>2.1953652376000865</v>
      </c>
      <c r="R52" s="25">
        <f t="shared" si="61"/>
        <v>1.5171488401202342</v>
      </c>
      <c r="S52" s="25">
        <f t="shared" si="61"/>
        <v>1.3979950640888039</v>
      </c>
      <c r="T52" s="25">
        <f t="shared" si="61"/>
        <v>0.64329922281623375</v>
      </c>
      <c r="U52" s="25">
        <f t="shared" si="61"/>
        <v>0.67128153591776796</v>
      </c>
      <c r="V52" s="25">
        <f t="shared" si="61"/>
        <v>0.87724544125693704</v>
      </c>
      <c r="W52" s="25">
        <f t="shared" si="61"/>
        <v>3.8345950166431018</v>
      </c>
      <c r="X52" s="25">
        <f t="shared" si="61"/>
        <v>4.2039984926492435</v>
      </c>
      <c r="Y52" s="25">
        <f t="shared" si="42"/>
        <v>3.405423350906319</v>
      </c>
      <c r="Z52" s="25">
        <f t="shared" si="43"/>
        <v>3.2261050444100858</v>
      </c>
      <c r="AA52" s="25">
        <f t="shared" si="44"/>
        <v>3.0542643161532945</v>
      </c>
      <c r="AB52" s="25">
        <f t="shared" si="44"/>
        <v>2.3560938522554284</v>
      </c>
      <c r="AC52" s="25">
        <f t="shared" ref="AC52" si="104">+AC15/AC$33*100</f>
        <v>1.5259923974737515</v>
      </c>
      <c r="AD52" s="25">
        <f t="shared" ref="AD52" si="105">+AD15/AD$33*100</f>
        <v>1.8509434554581821</v>
      </c>
      <c r="AE52" s="25">
        <f t="shared" ref="AE52" si="106">+AE15/AE$33*100</f>
        <v>1.5789873087694659</v>
      </c>
      <c r="AF52" s="25">
        <f t="shared" ref="AF52" si="107">+AF15/AF$33*100</f>
        <v>1.7575687959879682</v>
      </c>
    </row>
    <row r="53" spans="1:32" ht="15" customHeight="1" x14ac:dyDescent="0.15">
      <c r="A53" s="3" t="s">
        <v>122</v>
      </c>
      <c r="B53" s="25">
        <f t="shared" si="70"/>
        <v>0</v>
      </c>
      <c r="C53" s="25">
        <f t="shared" si="71"/>
        <v>0.68651923089150169</v>
      </c>
      <c r="D53" s="25">
        <f t="shared" si="71"/>
        <v>0</v>
      </c>
      <c r="E53" s="25">
        <f t="shared" ref="E53:L53" si="108">+E16/E$33*100</f>
        <v>0.20223468175342013</v>
      </c>
      <c r="F53" s="25">
        <f t="shared" si="108"/>
        <v>0</v>
      </c>
      <c r="G53" s="25">
        <f t="shared" si="108"/>
        <v>0</v>
      </c>
      <c r="H53" s="25">
        <f t="shared" si="108"/>
        <v>0</v>
      </c>
      <c r="I53" s="25">
        <f t="shared" si="108"/>
        <v>0</v>
      </c>
      <c r="J53" s="25">
        <f t="shared" si="108"/>
        <v>0.65728429989130543</v>
      </c>
      <c r="K53" s="25">
        <f t="shared" si="108"/>
        <v>7.9597179748276403E-2</v>
      </c>
      <c r="L53" s="25">
        <f t="shared" si="108"/>
        <v>3.2454835004460376</v>
      </c>
      <c r="M53" s="25">
        <f t="shared" si="73"/>
        <v>2.6842419759190053</v>
      </c>
      <c r="N53" s="25">
        <f t="shared" si="73"/>
        <v>1.5356386583118342</v>
      </c>
      <c r="O53" s="25">
        <f t="shared" si="73"/>
        <v>1.0675439778402172</v>
      </c>
      <c r="P53" s="25">
        <f t="shared" si="73"/>
        <v>1.8927908185040396</v>
      </c>
      <c r="Q53" s="25">
        <f t="shared" si="61"/>
        <v>1.0812196451556413</v>
      </c>
      <c r="R53" s="25">
        <f t="shared" si="61"/>
        <v>0.51097281185158516</v>
      </c>
      <c r="S53" s="25">
        <f t="shared" si="61"/>
        <v>0</v>
      </c>
      <c r="T53" s="25">
        <f t="shared" si="61"/>
        <v>0</v>
      </c>
      <c r="U53" s="25">
        <f t="shared" si="61"/>
        <v>0</v>
      </c>
      <c r="V53" s="25">
        <f t="shared" si="61"/>
        <v>0</v>
      </c>
      <c r="W53" s="25">
        <f t="shared" si="61"/>
        <v>2.9106489874167139</v>
      </c>
      <c r="X53" s="25">
        <f t="shared" si="61"/>
        <v>2.8643366156066157</v>
      </c>
      <c r="Y53" s="25">
        <f t="shared" si="42"/>
        <v>2.4139114147857872</v>
      </c>
      <c r="Z53" s="25">
        <f t="shared" si="43"/>
        <v>2.2053128712791312</v>
      </c>
      <c r="AA53" s="25">
        <f t="shared" si="44"/>
        <v>1.9812368230226647</v>
      </c>
      <c r="AB53" s="25">
        <f t="shared" si="44"/>
        <v>0.9882262996701755</v>
      </c>
      <c r="AC53" s="25">
        <f t="shared" ref="AC53" si="109">+AC16/AC$33*100</f>
        <v>0.6948681681298976</v>
      </c>
      <c r="AD53" s="25">
        <f t="shared" ref="AD53" si="110">+AD16/AD$33*100</f>
        <v>1.0375433141400554</v>
      </c>
      <c r="AE53" s="25">
        <f t="shared" ref="AE53" si="111">+AE16/AE$33*100</f>
        <v>0.74259295645013501</v>
      </c>
      <c r="AF53" s="25">
        <f t="shared" ref="AF53" si="112">+AF16/AF$33*100</f>
        <v>0.7328849994407941</v>
      </c>
    </row>
    <row r="54" spans="1:32" ht="15" customHeight="1" x14ac:dyDescent="0.15">
      <c r="A54" s="3" t="s">
        <v>123</v>
      </c>
      <c r="B54" s="25">
        <f t="shared" si="70"/>
        <v>1.3597285813663855</v>
      </c>
      <c r="C54" s="25">
        <f t="shared" si="71"/>
        <v>1.4783073179783839</v>
      </c>
      <c r="D54" s="25">
        <f t="shared" si="71"/>
        <v>1.2985466044173046</v>
      </c>
      <c r="E54" s="25">
        <f t="shared" ref="E54:L54" si="113">+E17/E$33*100</f>
        <v>1.2518227588447104</v>
      </c>
      <c r="F54" s="25">
        <f t="shared" si="113"/>
        <v>0</v>
      </c>
      <c r="G54" s="25">
        <f t="shared" si="113"/>
        <v>0</v>
      </c>
      <c r="H54" s="25">
        <f t="shared" si="113"/>
        <v>0</v>
      </c>
      <c r="I54" s="25">
        <f t="shared" si="113"/>
        <v>0</v>
      </c>
      <c r="J54" s="25">
        <f t="shared" si="113"/>
        <v>1.2658653606225545</v>
      </c>
      <c r="K54" s="25">
        <f t="shared" si="113"/>
        <v>1.4494360812582561</v>
      </c>
      <c r="L54" s="25">
        <f t="shared" si="113"/>
        <v>1.4383293249865658</v>
      </c>
      <c r="M54" s="25">
        <f t="shared" si="73"/>
        <v>1.53181041386241</v>
      </c>
      <c r="N54" s="25">
        <f t="shared" si="73"/>
        <v>1.404955844891395</v>
      </c>
      <c r="O54" s="25">
        <f t="shared" si="73"/>
        <v>1.3612133604470353</v>
      </c>
      <c r="P54" s="25">
        <f t="shared" si="73"/>
        <v>1.2866872729912791</v>
      </c>
      <c r="Q54" s="25">
        <f t="shared" si="61"/>
        <v>1.114145592444445</v>
      </c>
      <c r="R54" s="25">
        <f t="shared" si="61"/>
        <v>1.0061760282686492</v>
      </c>
      <c r="S54" s="25">
        <f t="shared" si="61"/>
        <v>1.3979950640888039</v>
      </c>
      <c r="T54" s="25">
        <f t="shared" si="61"/>
        <v>0.64329922281623375</v>
      </c>
      <c r="U54" s="25">
        <f t="shared" si="61"/>
        <v>0.67128153591776796</v>
      </c>
      <c r="V54" s="25">
        <f t="shared" si="61"/>
        <v>0.87724544125693704</v>
      </c>
      <c r="W54" s="25">
        <f t="shared" si="61"/>
        <v>0.9239460292263878</v>
      </c>
      <c r="X54" s="25">
        <f t="shared" si="61"/>
        <v>1.0718121862406762</v>
      </c>
      <c r="Y54" s="25">
        <f t="shared" si="42"/>
        <v>0.8558566120300386</v>
      </c>
      <c r="Z54" s="25">
        <f t="shared" si="43"/>
        <v>0.82275200978135354</v>
      </c>
      <c r="AA54" s="25">
        <f t="shared" si="44"/>
        <v>0.86191683342313874</v>
      </c>
      <c r="AB54" s="25">
        <f t="shared" si="44"/>
        <v>1.1551958930332933</v>
      </c>
      <c r="AC54" s="25">
        <f t="shared" ref="AC54" si="114">+AC17/AC$33*100</f>
        <v>0.80961179192916899</v>
      </c>
      <c r="AD54" s="25">
        <f t="shared" ref="AD54" si="115">+AD17/AD$33*100</f>
        <v>0.79214198694494486</v>
      </c>
      <c r="AE54" s="25">
        <f t="shared" ref="AE54" si="116">+AE17/AE$33*100</f>
        <v>0.81510154851615868</v>
      </c>
      <c r="AF54" s="25">
        <f t="shared" ref="AF54" si="117">+AF17/AF$33*100</f>
        <v>0.99988715047211518</v>
      </c>
    </row>
    <row r="55" spans="1:32" ht="15" customHeight="1" x14ac:dyDescent="0.15">
      <c r="A55" s="3" t="s">
        <v>208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>
        <f t="shared" ref="X55:Y69" si="118">+X18/X$33*100</f>
        <v>0.26784969080195165</v>
      </c>
      <c r="Y55" s="25">
        <f t="shared" si="118"/>
        <v>0.13565532409049358</v>
      </c>
      <c r="Z55" s="25">
        <f t="shared" si="43"/>
        <v>0.19804016334960131</v>
      </c>
      <c r="AA55" s="25">
        <f t="shared" si="44"/>
        <v>0.21111065970749079</v>
      </c>
      <c r="AB55" s="25">
        <f t="shared" si="44"/>
        <v>0.21267165955195957</v>
      </c>
      <c r="AC55" s="25">
        <f t="shared" ref="AC55" si="119">+AC18/AC$33*100</f>
        <v>2.1512437414684792E-2</v>
      </c>
      <c r="AD55" s="25">
        <f t="shared" ref="AD55" si="120">+AD18/AD$33*100</f>
        <v>2.1258154373181584E-2</v>
      </c>
      <c r="AE55" s="25">
        <f t="shared" ref="AE55" si="121">+AE18/AE$33*100</f>
        <v>2.1292803803172267E-2</v>
      </c>
      <c r="AF55" s="25">
        <f t="shared" ref="AF55" si="122">+AF18/AF$33*100</f>
        <v>2.4796646075058965E-2</v>
      </c>
    </row>
    <row r="56" spans="1:32" ht="15" customHeight="1" x14ac:dyDescent="0.15">
      <c r="A56" s="3" t="s">
        <v>124</v>
      </c>
      <c r="B56" s="25">
        <f t="shared" ref="B56:B67" si="123">+B19/$B$33*100</f>
        <v>8.1658096514451745E-2</v>
      </c>
      <c r="C56" s="25">
        <f t="shared" ref="C56:D67" si="124">+C19/C$33*100</f>
        <v>8.55253147595431E-2</v>
      </c>
      <c r="D56" s="25">
        <f t="shared" si="124"/>
        <v>9.2443336869443907E-2</v>
      </c>
      <c r="E56" s="25">
        <f t="shared" ref="E56:L56" si="125">+E19/E$33*100</f>
        <v>7.7216916786102083E-2</v>
      </c>
      <c r="F56" s="25">
        <f t="shared" si="125"/>
        <v>7.2280477957955849E-2</v>
      </c>
      <c r="G56" s="25">
        <f t="shared" si="125"/>
        <v>8.5649727313378984E-2</v>
      </c>
      <c r="H56" s="25">
        <f t="shared" si="125"/>
        <v>8.7704226685426559E-2</v>
      </c>
      <c r="I56" s="25">
        <f t="shared" si="125"/>
        <v>8.5058946890189432E-2</v>
      </c>
      <c r="J56" s="25">
        <f t="shared" si="125"/>
        <v>8.3733621170550221E-2</v>
      </c>
      <c r="K56" s="25">
        <f t="shared" si="125"/>
        <v>8.3775574159098129E-2</v>
      </c>
      <c r="L56" s="25">
        <f t="shared" si="125"/>
        <v>8.2661856584785962E-2</v>
      </c>
      <c r="M56" s="25">
        <f t="shared" ref="M56:W56" si="126">+M19/M$33*100</f>
        <v>7.09058690588176E-2</v>
      </c>
      <c r="N56" s="25">
        <f t="shared" si="126"/>
        <v>7.1452006380131133E-2</v>
      </c>
      <c r="O56" s="25">
        <f t="shared" si="126"/>
        <v>7.3918322039804418E-2</v>
      </c>
      <c r="P56" s="25">
        <f t="shared" si="126"/>
        <v>8.2577911046023245E-2</v>
      </c>
      <c r="Q56" s="25">
        <f t="shared" si="126"/>
        <v>7.8203082256495901E-2</v>
      </c>
      <c r="R56" s="25">
        <f t="shared" si="126"/>
        <v>7.5945953721277257E-2</v>
      </c>
      <c r="S56" s="25">
        <f t="shared" si="126"/>
        <v>7.8597972887255271E-2</v>
      </c>
      <c r="T56" s="25">
        <f t="shared" si="126"/>
        <v>7.9124710404549367E-2</v>
      </c>
      <c r="U56" s="25">
        <f t="shared" si="126"/>
        <v>7.1620183251353428E-2</v>
      </c>
      <c r="V56" s="25">
        <f t="shared" si="126"/>
        <v>6.7537139605412341E-2</v>
      </c>
      <c r="W56" s="25">
        <f t="shared" si="126"/>
        <v>5.9215035634204542E-2</v>
      </c>
      <c r="X56" s="25">
        <f t="shared" si="118"/>
        <v>5.3106696787158146E-2</v>
      </c>
      <c r="Y56" s="25">
        <f t="shared" si="118"/>
        <v>5.0280361216399116E-2</v>
      </c>
      <c r="Z56" s="25">
        <f t="shared" si="43"/>
        <v>4.3464582669573849E-2</v>
      </c>
      <c r="AA56" s="25">
        <f t="shared" si="44"/>
        <v>3.8439530218481392E-2</v>
      </c>
      <c r="AB56" s="25">
        <f t="shared" si="44"/>
        <v>3.9118455829267131E-2</v>
      </c>
      <c r="AC56" s="25">
        <f t="shared" ref="AC56" si="127">+AC19/AC$33*100</f>
        <v>4.1013535741705277E-2</v>
      </c>
      <c r="AD56" s="25">
        <f t="shared" ref="AD56" si="128">+AD19/AD$33*100</f>
        <v>3.8418452407033135E-2</v>
      </c>
      <c r="AE56" s="25">
        <f t="shared" ref="AE56" si="129">+AE19/AE$33*100</f>
        <v>3.478795330931797E-2</v>
      </c>
      <c r="AF56" s="25">
        <f t="shared" ref="AF56" si="130">+AF19/AF$33*100</f>
        <v>3.2088590996758794E-2</v>
      </c>
    </row>
    <row r="57" spans="1:32" ht="15" customHeight="1" x14ac:dyDescent="0.15">
      <c r="A57" s="3" t="s">
        <v>125</v>
      </c>
      <c r="B57" s="25">
        <f t="shared" si="123"/>
        <v>0.89754403877739741</v>
      </c>
      <c r="C57" s="25">
        <f t="shared" si="124"/>
        <v>1.4915589152810815</v>
      </c>
      <c r="D57" s="25">
        <f t="shared" si="124"/>
        <v>0.95485440546167966</v>
      </c>
      <c r="E57" s="25">
        <f t="shared" ref="E57:L57" si="131">+E20/E$33*100</f>
        <v>1.4954842806448398</v>
      </c>
      <c r="F57" s="25">
        <f t="shared" si="131"/>
        <v>1.4326515170739964</v>
      </c>
      <c r="G57" s="25">
        <f t="shared" si="131"/>
        <v>3.0162133703004028</v>
      </c>
      <c r="H57" s="25">
        <f t="shared" si="131"/>
        <v>2.3612218007661396</v>
      </c>
      <c r="I57" s="25">
        <f t="shared" si="131"/>
        <v>1.9260866850361218</v>
      </c>
      <c r="J57" s="25">
        <f t="shared" si="131"/>
        <v>1.2580965004410527</v>
      </c>
      <c r="K57" s="25">
        <f t="shared" si="131"/>
        <v>1.2585521369855353</v>
      </c>
      <c r="L57" s="25">
        <f t="shared" si="131"/>
        <v>1.2726169722678851</v>
      </c>
      <c r="M57" s="25">
        <f t="shared" ref="M57:W57" si="132">+M20/M$33*100</f>
        <v>1.0678497771742375</v>
      </c>
      <c r="N57" s="25">
        <f t="shared" si="132"/>
        <v>1.0012371529339754</v>
      </c>
      <c r="O57" s="25">
        <f t="shared" si="132"/>
        <v>1.0208351218851743</v>
      </c>
      <c r="P57" s="25">
        <f t="shared" si="132"/>
        <v>0.89387090496410926</v>
      </c>
      <c r="Q57" s="25">
        <f t="shared" si="132"/>
        <v>1.0044471794790617</v>
      </c>
      <c r="R57" s="25">
        <f t="shared" si="132"/>
        <v>0.95149610239871008</v>
      </c>
      <c r="S57" s="25">
        <f t="shared" si="132"/>
        <v>1.0711206863620566</v>
      </c>
      <c r="T57" s="25">
        <f t="shared" si="132"/>
        <v>1.0968357975476026</v>
      </c>
      <c r="U57" s="25">
        <f t="shared" si="132"/>
        <v>1.1424477984689538</v>
      </c>
      <c r="V57" s="25">
        <f t="shared" si="132"/>
        <v>1.1930039765690386</v>
      </c>
      <c r="W57" s="25">
        <f t="shared" si="132"/>
        <v>1.144521855300296</v>
      </c>
      <c r="X57" s="25">
        <f t="shared" si="118"/>
        <v>1.0720059242309747</v>
      </c>
      <c r="Y57" s="25">
        <f t="shared" si="118"/>
        <v>1.1264225061178195</v>
      </c>
      <c r="Z57" s="25">
        <f t="shared" si="43"/>
        <v>1.1170909982606616</v>
      </c>
      <c r="AA57" s="25">
        <f t="shared" si="44"/>
        <v>1.2584092670514968</v>
      </c>
      <c r="AB57" s="25">
        <f t="shared" si="44"/>
        <v>1.185475475030574</v>
      </c>
      <c r="AC57" s="25">
        <f t="shared" ref="AC57" si="133">+AC20/AC$33*100</f>
        <v>1.0851249866071488</v>
      </c>
      <c r="AD57" s="25">
        <f t="shared" ref="AD57" si="134">+AD20/AD$33*100</f>
        <v>1.1308740487508926</v>
      </c>
      <c r="AE57" s="25">
        <f t="shared" ref="AE57" si="135">+AE20/AE$33*100</f>
        <v>1.2033534709925375</v>
      </c>
      <c r="AF57" s="25">
        <f t="shared" ref="AF57" si="136">+AF20/AF$33*100</f>
        <v>1.067648964527856</v>
      </c>
    </row>
    <row r="58" spans="1:32" ht="15" customHeight="1" x14ac:dyDescent="0.15">
      <c r="A58" s="3" t="s">
        <v>126</v>
      </c>
      <c r="B58" s="25">
        <f t="shared" si="123"/>
        <v>0.94386093097095158</v>
      </c>
      <c r="C58" s="25">
        <f t="shared" si="124"/>
        <v>0.91455584741274787</v>
      </c>
      <c r="D58" s="25">
        <f t="shared" si="124"/>
        <v>0.87463849462751808</v>
      </c>
      <c r="E58" s="25">
        <f t="shared" ref="E58:L58" si="137">+E21/E$33*100</f>
        <v>0.84174822823743323</v>
      </c>
      <c r="F58" s="25">
        <f t="shared" si="137"/>
        <v>0.82593380966095187</v>
      </c>
      <c r="G58" s="25">
        <f t="shared" si="137"/>
        <v>1.0028293783365678</v>
      </c>
      <c r="H58" s="25">
        <f t="shared" si="137"/>
        <v>1.0234082134609936</v>
      </c>
      <c r="I58" s="25">
        <f t="shared" si="137"/>
        <v>1.0431103156448542</v>
      </c>
      <c r="J58" s="25">
        <f t="shared" si="137"/>
        <v>1.0833423998099607</v>
      </c>
      <c r="K58" s="25">
        <f t="shared" si="137"/>
        <v>1.2389659131848083</v>
      </c>
      <c r="L58" s="25">
        <f t="shared" si="137"/>
        <v>1.3809566581480954</v>
      </c>
      <c r="M58" s="25">
        <f t="shared" ref="M58:W58" si="138">+M21/M$33*100</f>
        <v>1.4925281030783812</v>
      </c>
      <c r="N58" s="25">
        <f t="shared" si="138"/>
        <v>1.4199298147796664</v>
      </c>
      <c r="O58" s="25">
        <f t="shared" si="138"/>
        <v>1.3964285284168787</v>
      </c>
      <c r="P58" s="25">
        <f t="shared" si="138"/>
        <v>1.3789695734373224</v>
      </c>
      <c r="Q58" s="25">
        <f t="shared" si="138"/>
        <v>1.3911529325166485</v>
      </c>
      <c r="R58" s="25">
        <f t="shared" si="138"/>
        <v>1.3385970105714717</v>
      </c>
      <c r="S58" s="25">
        <f t="shared" si="138"/>
        <v>1.3877291294085583</v>
      </c>
      <c r="T58" s="25">
        <f t="shared" si="138"/>
        <v>1.3330767220695214</v>
      </c>
      <c r="U58" s="25">
        <f t="shared" si="138"/>
        <v>1.2795788688725009</v>
      </c>
      <c r="V58" s="25">
        <f t="shared" si="138"/>
        <v>1.326269010748431</v>
      </c>
      <c r="W58" s="25">
        <f t="shared" si="138"/>
        <v>1.2919926542545683</v>
      </c>
      <c r="X58" s="25">
        <f t="shared" si="118"/>
        <v>1.2149880206784167</v>
      </c>
      <c r="Y58" s="25">
        <f t="shared" si="118"/>
        <v>1.1051462748638647</v>
      </c>
      <c r="Z58" s="25">
        <f t="shared" si="43"/>
        <v>1.0400880573991236</v>
      </c>
      <c r="AA58" s="25">
        <f t="shared" si="44"/>
        <v>1.0450966840160856</v>
      </c>
      <c r="AB58" s="25">
        <f t="shared" si="44"/>
        <v>0.9958056182759264</v>
      </c>
      <c r="AC58" s="25">
        <f t="shared" ref="AC58" si="139">+AC21/AC$33*100</f>
        <v>0.95911350238098769</v>
      </c>
      <c r="AD58" s="25">
        <f t="shared" ref="AD58" si="140">+AD21/AD$33*100</f>
        <v>1.0182979945685355</v>
      </c>
      <c r="AE58" s="25">
        <f t="shared" ref="AE58" si="141">+AE21/AE$33*100</f>
        <v>0.96140006951423806</v>
      </c>
      <c r="AF58" s="25">
        <f t="shared" ref="AF58" si="142">+AF21/AF$33*100</f>
        <v>0.83540077085554643</v>
      </c>
    </row>
    <row r="59" spans="1:32" ht="15" customHeight="1" x14ac:dyDescent="0.15">
      <c r="A59" s="4" t="s">
        <v>127</v>
      </c>
      <c r="B59" s="25">
        <f t="shared" si="123"/>
        <v>0.23320428980604549</v>
      </c>
      <c r="C59" s="25">
        <f t="shared" si="124"/>
        <v>0.2332440721046489</v>
      </c>
      <c r="D59" s="25">
        <f t="shared" si="124"/>
        <v>0.21389283259324843</v>
      </c>
      <c r="E59" s="25">
        <f t="shared" ref="E59:L59" si="143">+E22/E$33*100</f>
        <v>0.18857458831248303</v>
      </c>
      <c r="F59" s="25">
        <f t="shared" si="143"/>
        <v>0.19535470995045817</v>
      </c>
      <c r="G59" s="25">
        <f t="shared" si="143"/>
        <v>0.2314144423535632</v>
      </c>
      <c r="H59" s="25">
        <f t="shared" si="143"/>
        <v>0.2319598550835088</v>
      </c>
      <c r="I59" s="25">
        <f t="shared" si="143"/>
        <v>0.23696958282814809</v>
      </c>
      <c r="J59" s="25">
        <f t="shared" si="143"/>
        <v>0.226473535033655</v>
      </c>
      <c r="K59" s="25">
        <f t="shared" si="143"/>
        <v>0.21613526482630874</v>
      </c>
      <c r="L59" s="25">
        <f t="shared" si="143"/>
        <v>0.2119407311667198</v>
      </c>
      <c r="M59" s="25">
        <f t="shared" ref="M59:W59" si="144">+M22/M$33*100</f>
        <v>0.25836656802552904</v>
      </c>
      <c r="N59" s="25">
        <f t="shared" si="144"/>
        <v>0.24326306140433485</v>
      </c>
      <c r="O59" s="25">
        <f t="shared" si="144"/>
        <v>0.24176227660495622</v>
      </c>
      <c r="P59" s="25">
        <f t="shared" si="144"/>
        <v>0.2478706415362443</v>
      </c>
      <c r="Q59" s="25">
        <f t="shared" si="144"/>
        <v>0.24489069040606359</v>
      </c>
      <c r="R59" s="25">
        <f t="shared" si="144"/>
        <v>0.25003253651959517</v>
      </c>
      <c r="S59" s="25">
        <f t="shared" si="144"/>
        <v>0.24185500799062098</v>
      </c>
      <c r="T59" s="25">
        <f t="shared" si="144"/>
        <v>0.23257620502296572</v>
      </c>
      <c r="U59" s="25">
        <f t="shared" si="144"/>
        <v>0.24517698885353267</v>
      </c>
      <c r="V59" s="25">
        <f t="shared" si="144"/>
        <v>0.2117537427901863</v>
      </c>
      <c r="W59" s="25">
        <f t="shared" si="144"/>
        <v>0.20733437329633697</v>
      </c>
      <c r="X59" s="25">
        <f t="shared" si="118"/>
        <v>0.20465478009138033</v>
      </c>
      <c r="Y59" s="25">
        <f t="shared" si="118"/>
        <v>0.20861714541569629</v>
      </c>
      <c r="Z59" s="25">
        <f t="shared" si="43"/>
        <v>0.19371242141725273</v>
      </c>
      <c r="AA59" s="25">
        <f t="shared" si="44"/>
        <v>0.20058681088603328</v>
      </c>
      <c r="AB59" s="25">
        <f t="shared" si="44"/>
        <v>0.17754388929608925</v>
      </c>
      <c r="AC59" s="25">
        <f t="shared" ref="AC59" si="145">+AC22/AC$33*100</f>
        <v>0.1852814030296269</v>
      </c>
      <c r="AD59" s="25">
        <f t="shared" ref="AD59" si="146">+AD22/AD$33*100</f>
        <v>0.18746895340816244</v>
      </c>
      <c r="AE59" s="25">
        <f t="shared" ref="AE59" si="147">+AE22/AE$33*100</f>
        <v>0.18501442274832025</v>
      </c>
      <c r="AF59" s="25">
        <f t="shared" ref="AF59" si="148">+AF22/AF$33*100</f>
        <v>0.18108189842315683</v>
      </c>
    </row>
    <row r="60" spans="1:32" ht="15" customHeight="1" x14ac:dyDescent="0.15">
      <c r="A60" s="3" t="s">
        <v>128</v>
      </c>
      <c r="B60" s="25">
        <f t="shared" si="123"/>
        <v>7.9246906112734754</v>
      </c>
      <c r="C60" s="25">
        <f t="shared" si="124"/>
        <v>6.5957714791390174</v>
      </c>
      <c r="D60" s="25">
        <f t="shared" si="124"/>
        <v>7.0046284164684076</v>
      </c>
      <c r="E60" s="25">
        <f t="shared" ref="E60:L60" si="149">+E23/E$33*100</f>
        <v>9.0623208429244499</v>
      </c>
      <c r="F60" s="25">
        <f t="shared" si="149"/>
        <v>11.383640977993888</v>
      </c>
      <c r="G60" s="25">
        <f t="shared" si="149"/>
        <v>7.9119241123513708</v>
      </c>
      <c r="H60" s="25">
        <f t="shared" si="149"/>
        <v>7.1769102822563422</v>
      </c>
      <c r="I60" s="25">
        <f t="shared" si="149"/>
        <v>6.9862378678859862</v>
      </c>
      <c r="J60" s="25">
        <f t="shared" si="149"/>
        <v>6.7180181799747496</v>
      </c>
      <c r="K60" s="25">
        <f t="shared" si="149"/>
        <v>6.9868882312395852</v>
      </c>
      <c r="L60" s="25">
        <f t="shared" si="149"/>
        <v>8.7947196629496869</v>
      </c>
      <c r="M60" s="25">
        <f t="shared" ref="M60:W60" si="150">+M23/M$33*100</f>
        <v>6.1937020530389475</v>
      </c>
      <c r="N60" s="25">
        <f t="shared" si="150"/>
        <v>6.3598719959727292</v>
      </c>
      <c r="O60" s="25">
        <f t="shared" si="150"/>
        <v>6.4325963451500741</v>
      </c>
      <c r="P60" s="25">
        <f t="shared" si="150"/>
        <v>7.8443076085271857</v>
      </c>
      <c r="Q60" s="25">
        <f t="shared" si="150"/>
        <v>8.9486551115851256</v>
      </c>
      <c r="R60" s="25">
        <f t="shared" si="150"/>
        <v>9.4133766604144817</v>
      </c>
      <c r="S60" s="25">
        <f t="shared" si="150"/>
        <v>8.9094900529940677</v>
      </c>
      <c r="T60" s="25">
        <f t="shared" si="150"/>
        <v>9.1111908940065476</v>
      </c>
      <c r="U60" s="25">
        <f t="shared" si="150"/>
        <v>9.1127976497613332</v>
      </c>
      <c r="V60" s="25">
        <f t="shared" si="150"/>
        <v>14.865805024962778</v>
      </c>
      <c r="W60" s="25">
        <f t="shared" si="150"/>
        <v>14.721545273360881</v>
      </c>
      <c r="X60" s="25">
        <f t="shared" si="118"/>
        <v>14.430385658822036</v>
      </c>
      <c r="Y60" s="25">
        <f t="shared" si="118"/>
        <v>14.0645881709383</v>
      </c>
      <c r="Z60" s="25">
        <f t="shared" si="43"/>
        <v>13.762925311875701</v>
      </c>
      <c r="AA60" s="25">
        <f t="shared" si="44"/>
        <v>12.900747734502438</v>
      </c>
      <c r="AB60" s="25">
        <f t="shared" si="44"/>
        <v>13.958844896767514</v>
      </c>
      <c r="AC60" s="25">
        <f t="shared" ref="AC60" si="151">+AC23/AC$33*100</f>
        <v>13.789076489547991</v>
      </c>
      <c r="AD60" s="25">
        <f t="shared" ref="AD60" si="152">+AD23/AD$33*100</f>
        <v>14.747730020935832</v>
      </c>
      <c r="AE60" s="25">
        <f t="shared" ref="AE60" si="153">+AE23/AE$33*100</f>
        <v>14.373699498754036</v>
      </c>
      <c r="AF60" s="25">
        <f t="shared" ref="AF60" si="154">+AF23/AF$33*100</f>
        <v>14.966862320130836</v>
      </c>
    </row>
    <row r="61" spans="1:32" ht="15" customHeight="1" x14ac:dyDescent="0.15">
      <c r="A61" s="3" t="s">
        <v>129</v>
      </c>
      <c r="B61" s="25">
        <f t="shared" si="123"/>
        <v>3.660407508085386</v>
      </c>
      <c r="C61" s="25">
        <f t="shared" si="124"/>
        <v>3.3924861332510914</v>
      </c>
      <c r="D61" s="25">
        <f t="shared" si="124"/>
        <v>3.1281208193290819</v>
      </c>
      <c r="E61" s="25">
        <f t="shared" ref="E61:L61" si="155">+E24/E$33*100</f>
        <v>3.9529551016004474</v>
      </c>
      <c r="F61" s="25">
        <f t="shared" si="155"/>
        <v>5.2230227157758016</v>
      </c>
      <c r="G61" s="25">
        <f t="shared" si="155"/>
        <v>3.517672796000737</v>
      </c>
      <c r="H61" s="25">
        <f t="shared" si="155"/>
        <v>4.2215078847298058</v>
      </c>
      <c r="I61" s="25">
        <f t="shared" si="155"/>
        <v>4.2912296483574686</v>
      </c>
      <c r="J61" s="25">
        <f t="shared" si="155"/>
        <v>3.5968328224008044</v>
      </c>
      <c r="K61" s="25">
        <f t="shared" si="155"/>
        <v>3.2924534742362503</v>
      </c>
      <c r="L61" s="25">
        <f t="shared" si="155"/>
        <v>3.8366062274299306</v>
      </c>
      <c r="M61" s="25">
        <f t="shared" ref="M61:W61" si="156">+M24/M$33*100</f>
        <v>3.5645911127835883</v>
      </c>
      <c r="N61" s="25">
        <f t="shared" si="156"/>
        <v>3.7281446448499005</v>
      </c>
      <c r="O61" s="25">
        <f t="shared" si="156"/>
        <v>4.376797575202855</v>
      </c>
      <c r="P61" s="25">
        <f t="shared" si="156"/>
        <v>4.6647026754276766</v>
      </c>
      <c r="Q61" s="25">
        <f t="shared" si="156"/>
        <v>4.7669212953115148</v>
      </c>
      <c r="R61" s="25">
        <f t="shared" si="156"/>
        <v>4.3427929688924563</v>
      </c>
      <c r="S61" s="25">
        <f t="shared" si="156"/>
        <v>4.3245655422298999</v>
      </c>
      <c r="T61" s="25">
        <f t="shared" si="156"/>
        <v>4.8414790389712765</v>
      </c>
      <c r="U61" s="25">
        <f t="shared" si="156"/>
        <v>5.2905259732481085</v>
      </c>
      <c r="V61" s="25">
        <f t="shared" si="156"/>
        <v>5.5772740934887732</v>
      </c>
      <c r="W61" s="25">
        <f t="shared" si="156"/>
        <v>6.8476985868214397</v>
      </c>
      <c r="X61" s="25">
        <f t="shared" si="118"/>
        <v>6.9371952464654276</v>
      </c>
      <c r="Y61" s="25">
        <f t="shared" si="118"/>
        <v>6.3819474634982774</v>
      </c>
      <c r="Z61" s="25">
        <f t="shared" si="43"/>
        <v>6.819954869991907</v>
      </c>
      <c r="AA61" s="25">
        <f t="shared" si="44"/>
        <v>6.800991497499985</v>
      </c>
      <c r="AB61" s="25">
        <f t="shared" si="44"/>
        <v>7.7247312726360677</v>
      </c>
      <c r="AC61" s="25">
        <f t="shared" ref="AC61" si="157">+AC24/AC$33*100</f>
        <v>7.9120460037367959</v>
      </c>
      <c r="AD61" s="25">
        <f t="shared" ref="AD61" si="158">+AD24/AD$33*100</f>
        <v>7.5219451874362173</v>
      </c>
      <c r="AE61" s="25">
        <f t="shared" ref="AE61" si="159">+AE24/AE$33*100</f>
        <v>7.4500300034962681</v>
      </c>
      <c r="AF61" s="25">
        <f t="shared" ref="AF61" si="160">+AF24/AF$33*100</f>
        <v>7.7273525156243652</v>
      </c>
    </row>
    <row r="62" spans="1:32" ht="15" customHeight="1" x14ac:dyDescent="0.15">
      <c r="A62" s="3" t="s">
        <v>130</v>
      </c>
      <c r="B62" s="25">
        <f t="shared" si="123"/>
        <v>1.834752607881877</v>
      </c>
      <c r="C62" s="25">
        <f t="shared" si="124"/>
        <v>2.6920434583404971</v>
      </c>
      <c r="D62" s="25">
        <f t="shared" si="124"/>
        <v>1.6104586474282923</v>
      </c>
      <c r="E62" s="25">
        <f t="shared" ref="E62:L62" si="161">+E25/E$33*100</f>
        <v>1.4975654174713078</v>
      </c>
      <c r="F62" s="25">
        <f t="shared" si="161"/>
        <v>0.36100191605551324</v>
      </c>
      <c r="G62" s="25">
        <f t="shared" si="161"/>
        <v>0.58275988919044708</v>
      </c>
      <c r="H62" s="25">
        <f t="shared" si="161"/>
        <v>0.40242785702055878</v>
      </c>
      <c r="I62" s="25">
        <f t="shared" si="161"/>
        <v>0.40521548644725347</v>
      </c>
      <c r="J62" s="25">
        <f t="shared" si="161"/>
        <v>0.34691928280560125</v>
      </c>
      <c r="K62" s="25">
        <f t="shared" si="161"/>
        <v>0.32721845600101335</v>
      </c>
      <c r="L62" s="25">
        <f t="shared" si="161"/>
        <v>0.28764850444892659</v>
      </c>
      <c r="M62" s="25">
        <f t="shared" ref="M62:W62" si="162">+M25/M$33*100</f>
        <v>0.37621350037761547</v>
      </c>
      <c r="N62" s="25">
        <f t="shared" si="162"/>
        <v>0.48430265553222468</v>
      </c>
      <c r="O62" s="25">
        <f t="shared" si="162"/>
        <v>0.3543916889743351</v>
      </c>
      <c r="P62" s="25">
        <f t="shared" si="162"/>
        <v>0.27917635746589481</v>
      </c>
      <c r="Q62" s="25">
        <f t="shared" si="162"/>
        <v>0.23893671351952456</v>
      </c>
      <c r="R62" s="25">
        <f t="shared" si="162"/>
        <v>1.7658251643469083</v>
      </c>
      <c r="S62" s="25">
        <f t="shared" si="162"/>
        <v>0.31687631565300561</v>
      </c>
      <c r="T62" s="25">
        <f t="shared" si="162"/>
        <v>0.35245155079335766</v>
      </c>
      <c r="U62" s="25">
        <f t="shared" si="162"/>
        <v>0.20055461472186117</v>
      </c>
      <c r="V62" s="25">
        <f t="shared" si="162"/>
        <v>0.23959098273754778</v>
      </c>
      <c r="W62" s="25">
        <f t="shared" si="162"/>
        <v>0.17156846270711684</v>
      </c>
      <c r="X62" s="25">
        <f t="shared" si="118"/>
        <v>0.20710764143284122</v>
      </c>
      <c r="Y62" s="25">
        <f t="shared" si="118"/>
        <v>0.18948917712343841</v>
      </c>
      <c r="Z62" s="25">
        <f t="shared" si="43"/>
        <v>0.20511953482618978</v>
      </c>
      <c r="AA62" s="25">
        <f t="shared" si="44"/>
        <v>0.14910382645025266</v>
      </c>
      <c r="AB62" s="25">
        <f t="shared" si="44"/>
        <v>0.11348718229800354</v>
      </c>
      <c r="AC62" s="25">
        <f t="shared" ref="AC62" si="163">+AC25/AC$33*100</f>
        <v>0.25966236645501084</v>
      </c>
      <c r="AD62" s="25">
        <f t="shared" ref="AD62" si="164">+AD25/AD$33*100</f>
        <v>0.35964103382821533</v>
      </c>
      <c r="AE62" s="25">
        <f t="shared" ref="AE62" si="165">+AE25/AE$33*100</f>
        <v>0.40391575175845496</v>
      </c>
      <c r="AF62" s="25">
        <f t="shared" ref="AF62" si="166">+AF25/AF$33*100</f>
        <v>0.12605199833994393</v>
      </c>
    </row>
    <row r="63" spans="1:32" ht="15" customHeight="1" x14ac:dyDescent="0.15">
      <c r="A63" s="3" t="s">
        <v>131</v>
      </c>
      <c r="B63" s="25">
        <f t="shared" si="123"/>
        <v>0.26199809489972919</v>
      </c>
      <c r="C63" s="25">
        <f t="shared" si="124"/>
        <v>0.16558061314996567</v>
      </c>
      <c r="D63" s="25">
        <f t="shared" si="124"/>
        <v>6.2972521886058744E-2</v>
      </c>
      <c r="E63" s="25">
        <f t="shared" ref="E63:L63" si="167">+E26/E$33*100</f>
        <v>3.2114384672401998E-2</v>
      </c>
      <c r="F63" s="25">
        <f t="shared" si="167"/>
        <v>1.0247297763229423E-2</v>
      </c>
      <c r="G63" s="25">
        <f t="shared" si="167"/>
        <v>4.6351411744195116E-3</v>
      </c>
      <c r="H63" s="25">
        <f t="shared" si="167"/>
        <v>1.4936695580019678E-2</v>
      </c>
      <c r="I63" s="25">
        <f t="shared" si="167"/>
        <v>1.8530811697455127E-3</v>
      </c>
      <c r="J63" s="25">
        <f t="shared" si="167"/>
        <v>7.0721674911530027E-4</v>
      </c>
      <c r="K63" s="25">
        <f t="shared" si="167"/>
        <v>5.2620626463054931E-3</v>
      </c>
      <c r="L63" s="25">
        <f t="shared" si="167"/>
        <v>9.5285737167255253E-4</v>
      </c>
      <c r="M63" s="25">
        <f t="shared" ref="M63:W63" si="168">+M26/M$33*100</f>
        <v>2.0991172783473646E-2</v>
      </c>
      <c r="N63" s="25">
        <f t="shared" si="168"/>
        <v>1.6528429311626731E-3</v>
      </c>
      <c r="O63" s="25">
        <f t="shared" si="168"/>
        <v>5.4680828736767498E-3</v>
      </c>
      <c r="P63" s="25">
        <f t="shared" si="168"/>
        <v>7.0789695291434297E-3</v>
      </c>
      <c r="Q63" s="25">
        <f t="shared" si="168"/>
        <v>1.3421676710333782E-2</v>
      </c>
      <c r="R63" s="25">
        <f t="shared" si="168"/>
        <v>0.20984144640099081</v>
      </c>
      <c r="S63" s="25">
        <f t="shared" si="168"/>
        <v>4.2444603143243576E-3</v>
      </c>
      <c r="T63" s="25">
        <f t="shared" si="168"/>
        <v>5.3972002401800785E-3</v>
      </c>
      <c r="U63" s="25">
        <f t="shared" si="168"/>
        <v>9.2978206990607312E-3</v>
      </c>
      <c r="V63" s="25">
        <f t="shared" si="168"/>
        <v>8.75792870680118E-3</v>
      </c>
      <c r="W63" s="25">
        <f t="shared" si="168"/>
        <v>0.24485515333035526</v>
      </c>
      <c r="X63" s="25">
        <f t="shared" si="118"/>
        <v>1.3681015761363923E-2</v>
      </c>
      <c r="Y63" s="25">
        <f t="shared" si="118"/>
        <v>1.6355350282445842E-2</v>
      </c>
      <c r="Z63" s="25">
        <f t="shared" si="43"/>
        <v>0.13312731793184765</v>
      </c>
      <c r="AA63" s="25">
        <f t="shared" si="44"/>
        <v>3.1031991206156954E-2</v>
      </c>
      <c r="AB63" s="25">
        <f t="shared" si="44"/>
        <v>0.19118540637225007</v>
      </c>
      <c r="AC63" s="25">
        <f t="shared" ref="AC63" si="169">+AC26/AC$33*100</f>
        <v>8.6880119006857465E-2</v>
      </c>
      <c r="AD63" s="25">
        <f t="shared" ref="AD63" si="170">+AD26/AD$33*100</f>
        <v>0.10335797587049228</v>
      </c>
      <c r="AE63" s="25">
        <f t="shared" ref="AE63" si="171">+AE26/AE$33*100</f>
        <v>0.15567215111963661</v>
      </c>
      <c r="AF63" s="25">
        <f t="shared" ref="AF63" si="172">+AF26/AF$33*100</f>
        <v>0.4628175090369952</v>
      </c>
    </row>
    <row r="64" spans="1:32" ht="15" customHeight="1" x14ac:dyDescent="0.15">
      <c r="A64" s="3" t="s">
        <v>132</v>
      </c>
      <c r="B64" s="25">
        <f t="shared" si="123"/>
        <v>4.2882486268759168</v>
      </c>
      <c r="C64" s="25">
        <f t="shared" si="124"/>
        <v>3.4479044779149954</v>
      </c>
      <c r="D64" s="25">
        <f t="shared" si="124"/>
        <v>5.5020884782867236</v>
      </c>
      <c r="E64" s="25">
        <f t="shared" ref="E64:L64" si="173">+E27/E$33*100</f>
        <v>3.1979595253853721</v>
      </c>
      <c r="F64" s="25">
        <f t="shared" si="173"/>
        <v>2.9274026245599596</v>
      </c>
      <c r="G64" s="25">
        <f t="shared" si="173"/>
        <v>1.5194293922987303</v>
      </c>
      <c r="H64" s="25">
        <f t="shared" si="173"/>
        <v>1.2079948422797726</v>
      </c>
      <c r="I64" s="25">
        <f t="shared" si="173"/>
        <v>1.1896318889973283</v>
      </c>
      <c r="J64" s="25">
        <f t="shared" si="173"/>
        <v>0.96368385163375592</v>
      </c>
      <c r="K64" s="25">
        <f t="shared" si="173"/>
        <v>1.2005275634202954</v>
      </c>
      <c r="L64" s="25">
        <f t="shared" si="173"/>
        <v>0.70294044091018748</v>
      </c>
      <c r="M64" s="25">
        <f t="shared" ref="M64:W64" si="174">+M27/M$33*100</f>
        <v>1.5472776989169246</v>
      </c>
      <c r="N64" s="25">
        <f t="shared" si="174"/>
        <v>2.927922707397649</v>
      </c>
      <c r="O64" s="25">
        <f t="shared" si="174"/>
        <v>2.0851014245050306</v>
      </c>
      <c r="P64" s="25">
        <f t="shared" si="174"/>
        <v>2.942682936699637</v>
      </c>
      <c r="Q64" s="25">
        <f t="shared" si="174"/>
        <v>4.0198545045129723</v>
      </c>
      <c r="R64" s="25">
        <f t="shared" si="174"/>
        <v>3.1617932438688516</v>
      </c>
      <c r="S64" s="25">
        <f t="shared" si="174"/>
        <v>2.1832051308243594</v>
      </c>
      <c r="T64" s="25">
        <f t="shared" si="174"/>
        <v>1.7287786837809875</v>
      </c>
      <c r="U64" s="25">
        <f t="shared" si="174"/>
        <v>2.5374282537182373</v>
      </c>
      <c r="V64" s="25">
        <f t="shared" si="174"/>
        <v>1.6650672373852191</v>
      </c>
      <c r="W64" s="25">
        <f t="shared" si="174"/>
        <v>0.31433054364801755</v>
      </c>
      <c r="X64" s="25">
        <f t="shared" si="118"/>
        <v>0.41233671628117852</v>
      </c>
      <c r="Y64" s="25">
        <f t="shared" si="118"/>
        <v>0.15736843187949309</v>
      </c>
      <c r="Z64" s="25">
        <f t="shared" si="43"/>
        <v>2.9187516362427175</v>
      </c>
      <c r="AA64" s="25">
        <f t="shared" si="44"/>
        <v>0.52418045464270746</v>
      </c>
      <c r="AB64" s="25">
        <f t="shared" si="44"/>
        <v>0.57433519591502058</v>
      </c>
      <c r="AC64" s="25">
        <f t="shared" ref="AC64" si="175">+AC27/AC$33*100</f>
        <v>0.61536910999520278</v>
      </c>
      <c r="AD64" s="25">
        <f t="shared" ref="AD64" si="176">+AD27/AD$33*100</f>
        <v>5.2709747374962916E-2</v>
      </c>
      <c r="AE64" s="25">
        <f t="shared" ref="AE64" si="177">+AE27/AE$33*100</f>
        <v>0.2921036930423922</v>
      </c>
      <c r="AF64" s="25">
        <f t="shared" ref="AF64" si="178">+AF27/AF$33*100</f>
        <v>0.36637023568913796</v>
      </c>
    </row>
    <row r="65" spans="1:32" ht="15" customHeight="1" x14ac:dyDescent="0.15">
      <c r="A65" s="3" t="s">
        <v>133</v>
      </c>
      <c r="B65" s="25">
        <f t="shared" si="123"/>
        <v>2.5953771389896545</v>
      </c>
      <c r="C65" s="25">
        <f t="shared" si="124"/>
        <v>1.6247441608991029</v>
      </c>
      <c r="D65" s="25">
        <f t="shared" si="124"/>
        <v>2.3393043117324068</v>
      </c>
      <c r="E65" s="25">
        <f t="shared" ref="E65:L65" si="179">+E28/E$33*100</f>
        <v>2.7129619626114501</v>
      </c>
      <c r="F65" s="25">
        <f t="shared" si="179"/>
        <v>2.1803883021501473</v>
      </c>
      <c r="G65" s="25">
        <f t="shared" si="179"/>
        <v>2.6125043582656864</v>
      </c>
      <c r="H65" s="25">
        <f t="shared" si="179"/>
        <v>2.5268945958424509</v>
      </c>
      <c r="I65" s="25">
        <f t="shared" si="179"/>
        <v>2.6296503408114615</v>
      </c>
      <c r="J65" s="25">
        <f t="shared" si="179"/>
        <v>3.159678154918649</v>
      </c>
      <c r="K65" s="25">
        <f t="shared" si="179"/>
        <v>2.4599104441764861</v>
      </c>
      <c r="L65" s="25">
        <f t="shared" si="179"/>
        <v>3.3911523109365751</v>
      </c>
      <c r="M65" s="25">
        <f t="shared" ref="M65:W65" si="180">+M28/M$33*100</f>
        <v>3.5196511107717425</v>
      </c>
      <c r="N65" s="25">
        <f t="shared" si="180"/>
        <v>3.1170984515498414</v>
      </c>
      <c r="O65" s="25">
        <f t="shared" si="180"/>
        <v>3.2141355418303679</v>
      </c>
      <c r="P65" s="25">
        <f t="shared" si="180"/>
        <v>2.7820833455644878</v>
      </c>
      <c r="Q65" s="25">
        <f t="shared" si="180"/>
        <v>2.4499872867060497</v>
      </c>
      <c r="R65" s="25">
        <f t="shared" si="180"/>
        <v>2.7413113272766041</v>
      </c>
      <c r="S65" s="25">
        <f t="shared" si="180"/>
        <v>2.3091939179411507</v>
      </c>
      <c r="T65" s="25">
        <f t="shared" si="180"/>
        <v>3.9786606912011955</v>
      </c>
      <c r="U65" s="25">
        <f t="shared" si="180"/>
        <v>3.4898298038729276</v>
      </c>
      <c r="V65" s="25">
        <f t="shared" si="180"/>
        <v>3.3195414282738387</v>
      </c>
      <c r="W65" s="25">
        <f t="shared" si="180"/>
        <v>2.4466458831507643</v>
      </c>
      <c r="X65" s="25">
        <f t="shared" si="118"/>
        <v>2.7213648979800822</v>
      </c>
      <c r="Y65" s="25">
        <f t="shared" si="118"/>
        <v>3.6357295243019969</v>
      </c>
      <c r="Z65" s="25">
        <f t="shared" si="43"/>
        <v>2.263860521146158</v>
      </c>
      <c r="AA65" s="25">
        <f t="shared" si="44"/>
        <v>4.2047541272741604</v>
      </c>
      <c r="AB65" s="25">
        <f t="shared" si="44"/>
        <v>4.9535370179668803</v>
      </c>
      <c r="AC65" s="25">
        <f t="shared" ref="AC65" si="181">+AC28/AC$33*100</f>
        <v>5.0083232365173558</v>
      </c>
      <c r="AD65" s="25">
        <f t="shared" ref="AD65" si="182">+AD28/AD$33*100</f>
        <v>3.1689154513693909</v>
      </c>
      <c r="AE65" s="25">
        <f t="shared" ref="AE65" si="183">+AE28/AE$33*100</f>
        <v>2.4476052276488516</v>
      </c>
      <c r="AF65" s="25">
        <f t="shared" ref="AF65" si="184">+AF28/AF$33*100</f>
        <v>2.7469675785743197</v>
      </c>
    </row>
    <row r="66" spans="1:32" ht="15" customHeight="1" x14ac:dyDescent="0.15">
      <c r="A66" s="3" t="s">
        <v>134</v>
      </c>
      <c r="B66" s="25">
        <f t="shared" si="123"/>
        <v>5.0726202459087402</v>
      </c>
      <c r="C66" s="25">
        <f t="shared" si="124"/>
        <v>5.847913415278212</v>
      </c>
      <c r="D66" s="25">
        <f t="shared" si="124"/>
        <v>5.9779381734595249</v>
      </c>
      <c r="E66" s="25">
        <f t="shared" ref="E66:L66" si="185">+E29/E$33*100</f>
        <v>6.1469156635941742</v>
      </c>
      <c r="F66" s="25">
        <f t="shared" si="185"/>
        <v>7.0287326219806268</v>
      </c>
      <c r="G66" s="25">
        <f t="shared" si="185"/>
        <v>8.8926711020137628</v>
      </c>
      <c r="H66" s="25">
        <f t="shared" si="185"/>
        <v>8.9867174692312179</v>
      </c>
      <c r="I66" s="25">
        <f t="shared" si="185"/>
        <v>9.113283011884679</v>
      </c>
      <c r="J66" s="25">
        <f t="shared" si="185"/>
        <v>9.1140306393658257</v>
      </c>
      <c r="K66" s="25">
        <f t="shared" si="185"/>
        <v>8.2849048099241802</v>
      </c>
      <c r="L66" s="25">
        <f t="shared" si="185"/>
        <v>7.95678517601712</v>
      </c>
      <c r="M66" s="25">
        <f t="shared" ref="M66:W66" si="186">+M29/M$33*100</f>
        <v>8.0467227439127438</v>
      </c>
      <c r="N66" s="25">
        <f t="shared" si="186"/>
        <v>7.9818480853959404</v>
      </c>
      <c r="O66" s="25">
        <f t="shared" si="186"/>
        <v>8.4421604506541534</v>
      </c>
      <c r="P66" s="25">
        <f t="shared" si="186"/>
        <v>8.211667067929076</v>
      </c>
      <c r="Q66" s="25">
        <f t="shared" si="186"/>
        <v>8.2188764218359989</v>
      </c>
      <c r="R66" s="25">
        <f t="shared" si="186"/>
        <v>9.2356064425152784</v>
      </c>
      <c r="S66" s="25">
        <f t="shared" si="186"/>
        <v>9.6017332338582762</v>
      </c>
      <c r="T66" s="25">
        <f t="shared" si="186"/>
        <v>9.6472088605785942</v>
      </c>
      <c r="U66" s="25">
        <f t="shared" si="186"/>
        <v>9.4930089382584537</v>
      </c>
      <c r="V66" s="25">
        <f t="shared" si="186"/>
        <v>8.3948710730881775</v>
      </c>
      <c r="W66" s="25">
        <f t="shared" si="186"/>
        <v>9.8236537871481424</v>
      </c>
      <c r="X66" s="25">
        <f t="shared" si="118"/>
        <v>9.4827896229434909</v>
      </c>
      <c r="Y66" s="25">
        <f t="shared" si="118"/>
        <v>9.5386298272191148</v>
      </c>
      <c r="Z66" s="25">
        <f t="shared" si="43"/>
        <v>12.086233968433293</v>
      </c>
      <c r="AA66" s="25">
        <f t="shared" si="44"/>
        <v>10.006050582750776</v>
      </c>
      <c r="AB66" s="25">
        <f t="shared" si="44"/>
        <v>9.9641073876055053</v>
      </c>
      <c r="AC66" s="25">
        <f t="shared" ref="AC66" si="187">+AC29/AC$33*100</f>
        <v>9.8608456981340353</v>
      </c>
      <c r="AD66" s="25">
        <f t="shared" ref="AD66" si="188">+AD29/AD$33*100</f>
        <v>7.7434527050132678</v>
      </c>
      <c r="AE66" s="25">
        <f t="shared" ref="AE66" si="189">+AE29/AE$33*100</f>
        <v>7.2575639559254377</v>
      </c>
      <c r="AF66" s="25">
        <f t="shared" ref="AF66" si="190">+AF29/AF$33*100</f>
        <v>6.6625722650816082</v>
      </c>
    </row>
    <row r="67" spans="1:32" ht="15" customHeight="1" x14ac:dyDescent="0.15">
      <c r="A67" s="3" t="s">
        <v>135</v>
      </c>
      <c r="B67" s="25">
        <f t="shared" si="123"/>
        <v>5.3868670405341312</v>
      </c>
      <c r="C67" s="25">
        <f t="shared" si="124"/>
        <v>5.0344743598710124</v>
      </c>
      <c r="D67" s="25">
        <f t="shared" si="124"/>
        <v>7.6266333737452507</v>
      </c>
      <c r="E67" s="25">
        <f t="shared" ref="E67:L67" si="191">+E30/E$33*100</f>
        <v>11.831726269505575</v>
      </c>
      <c r="F67" s="25">
        <f t="shared" si="191"/>
        <v>11.944380678337705</v>
      </c>
      <c r="G67" s="25">
        <f t="shared" si="191"/>
        <v>10.698359742690307</v>
      </c>
      <c r="H67" s="25">
        <f t="shared" si="191"/>
        <v>9.7476196123234384</v>
      </c>
      <c r="I67" s="25">
        <f t="shared" si="191"/>
        <v>10.045296699305267</v>
      </c>
      <c r="J67" s="25">
        <f t="shared" si="191"/>
        <v>8.111523534942096</v>
      </c>
      <c r="K67" s="25">
        <f t="shared" si="191"/>
        <v>11.319089504827362</v>
      </c>
      <c r="L67" s="25">
        <f t="shared" si="191"/>
        <v>5.912253120425409</v>
      </c>
      <c r="M67" s="25">
        <f t="shared" ref="M67:W67" si="192">+M30/M$33*100</f>
        <v>7.7012900394738288</v>
      </c>
      <c r="N67" s="25">
        <f t="shared" si="192"/>
        <v>9.3779159641920238</v>
      </c>
      <c r="O67" s="25">
        <f t="shared" si="192"/>
        <v>12.233748162284684</v>
      </c>
      <c r="P67" s="25">
        <f t="shared" si="192"/>
        <v>11.157027771828302</v>
      </c>
      <c r="Q67" s="25">
        <f t="shared" si="192"/>
        <v>10.887724300595695</v>
      </c>
      <c r="R67" s="25">
        <f t="shared" si="192"/>
        <v>9.6018282592968784</v>
      </c>
      <c r="S67" s="25">
        <f t="shared" si="192"/>
        <v>9.3155528551984634</v>
      </c>
      <c r="T67" s="25">
        <f t="shared" si="192"/>
        <v>7.3902998515312541</v>
      </c>
      <c r="U67" s="25">
        <f t="shared" si="192"/>
        <v>6.4630318856419722</v>
      </c>
      <c r="V67" s="25">
        <f t="shared" si="192"/>
        <v>7.3125655412411037</v>
      </c>
      <c r="W67" s="25">
        <f t="shared" si="192"/>
        <v>5.9287701035645473</v>
      </c>
      <c r="X67" s="25">
        <f t="shared" si="118"/>
        <v>7.4734429757740157</v>
      </c>
      <c r="Y67" s="25">
        <f t="shared" si="118"/>
        <v>10.393361568170731</v>
      </c>
      <c r="Z67" s="25">
        <f t="shared" si="43"/>
        <v>6.9096110381192304</v>
      </c>
      <c r="AA67" s="25">
        <f t="shared" si="44"/>
        <v>7.093218659407559</v>
      </c>
      <c r="AB67" s="25">
        <f t="shared" si="44"/>
        <v>6.3065710305124894</v>
      </c>
      <c r="AC67" s="25">
        <f t="shared" ref="AC67" si="193">+AC30/AC$33*100</f>
        <v>5.5525707924677681</v>
      </c>
      <c r="AD67" s="25">
        <f t="shared" ref="AD67" si="194">+AD30/AD$33*100</f>
        <v>7.2008787308161653</v>
      </c>
      <c r="AE67" s="25">
        <f t="shared" ref="AE67" si="195">+AE30/AE$33*100</f>
        <v>6.0049817966227179</v>
      </c>
      <c r="AF67" s="25">
        <f t="shared" ref="AF67" si="196">+AF30/AF$33*100</f>
        <v>6.354529185971737</v>
      </c>
    </row>
    <row r="68" spans="1:32" ht="15" customHeight="1" x14ac:dyDescent="0.15">
      <c r="A68" s="3" t="s">
        <v>184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>
        <f t="shared" ref="N68:W68" si="197">+N31/N$33*100</f>
        <v>0.61529045782686653</v>
      </c>
      <c r="O68" s="25">
        <f t="shared" si="197"/>
        <v>0.60990155129471446</v>
      </c>
      <c r="P68" s="25">
        <f t="shared" si="197"/>
        <v>0.55488168436630514</v>
      </c>
      <c r="Q68" s="25">
        <f t="shared" si="197"/>
        <v>0.63042108210413428</v>
      </c>
      <c r="R68" s="25">
        <f t="shared" si="197"/>
        <v>0.55331913805337651</v>
      </c>
      <c r="S68" s="25">
        <f t="shared" si="197"/>
        <v>0.41539118276187709</v>
      </c>
      <c r="T68" s="25">
        <f t="shared" si="197"/>
        <v>0</v>
      </c>
      <c r="U68" s="25">
        <f t="shared" si="197"/>
        <v>0</v>
      </c>
      <c r="V68" s="25">
        <f t="shared" si="197"/>
        <v>0</v>
      </c>
      <c r="W68" s="25">
        <f t="shared" si="197"/>
        <v>0</v>
      </c>
      <c r="X68" s="25">
        <f t="shared" si="118"/>
        <v>0</v>
      </c>
      <c r="Y68" s="25">
        <f t="shared" si="118"/>
        <v>0</v>
      </c>
      <c r="Z68" s="25">
        <f t="shared" si="43"/>
        <v>0</v>
      </c>
      <c r="AA68" s="25">
        <f t="shared" si="44"/>
        <v>0</v>
      </c>
      <c r="AB68" s="25">
        <f t="shared" si="44"/>
        <v>0</v>
      </c>
      <c r="AC68" s="25">
        <f t="shared" ref="AC68" si="198">+AC31/AC$33*100</f>
        <v>0.35563293293147036</v>
      </c>
      <c r="AD68" s="25">
        <f t="shared" ref="AD68" si="199">+AD31/AD$33*100</f>
        <v>0</v>
      </c>
      <c r="AE68" s="25">
        <f t="shared" ref="AE68" si="200">+AE31/AE$33*100</f>
        <v>0</v>
      </c>
      <c r="AF68" s="25">
        <f t="shared" ref="AF68" si="201">+AF31/AF$33*100</f>
        <v>0</v>
      </c>
    </row>
    <row r="69" spans="1:32" ht="15" customHeight="1" x14ac:dyDescent="0.15">
      <c r="A69" s="3" t="s">
        <v>185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>
        <f t="shared" ref="N69:W69" si="202">+N32/N$33*100</f>
        <v>1.2394354313563902</v>
      </c>
      <c r="O69" s="25">
        <f t="shared" si="202"/>
        <v>2.6747178962277309</v>
      </c>
      <c r="P69" s="25">
        <f t="shared" si="202"/>
        <v>5.3857347811315908</v>
      </c>
      <c r="Q69" s="25">
        <f t="shared" si="202"/>
        <v>3.8315988179110025</v>
      </c>
      <c r="R69" s="25">
        <f t="shared" si="202"/>
        <v>2.8811288824793295</v>
      </c>
      <c r="S69" s="25">
        <f t="shared" si="202"/>
        <v>2.5334712009500495</v>
      </c>
      <c r="T69" s="25">
        <f t="shared" si="202"/>
        <v>2.3056182278181931</v>
      </c>
      <c r="U69" s="25">
        <f t="shared" si="202"/>
        <v>2.1872788503164569</v>
      </c>
      <c r="V69" s="25">
        <f t="shared" si="202"/>
        <v>3.326497504165884</v>
      </c>
      <c r="W69" s="25">
        <f t="shared" si="202"/>
        <v>2.4706236489912317</v>
      </c>
      <c r="X69" s="25">
        <f t="shared" si="118"/>
        <v>3.0098580635697592</v>
      </c>
      <c r="Y69" s="25">
        <f t="shared" si="118"/>
        <v>3.8527694429149948</v>
      </c>
      <c r="Z69" s="25">
        <f t="shared" si="43"/>
        <v>3.2835674752265511</v>
      </c>
      <c r="AA69" s="25">
        <f t="shared" si="44"/>
        <v>2.5212862533439186</v>
      </c>
      <c r="AB69" s="25">
        <f t="shared" si="44"/>
        <v>1.2564141907585396</v>
      </c>
      <c r="AC69" s="25">
        <f t="shared" ref="AC69" si="203">+AC32/AC$33*100</f>
        <v>0.97295802405779619</v>
      </c>
      <c r="AD69" s="25">
        <f t="shared" ref="AD69" si="204">+AD32/AD$33*100</f>
        <v>1.8936427491865142</v>
      </c>
      <c r="AE69" s="25">
        <f t="shared" ref="AE69" si="205">+AE32/AE$33*100</f>
        <v>1.5931059965366219</v>
      </c>
      <c r="AF69" s="25">
        <f t="shared" ref="AF69" si="206">+AF32/AF$33*100</f>
        <v>1.1579050590115643</v>
      </c>
    </row>
    <row r="70" spans="1:32" ht="15" customHeight="1" x14ac:dyDescent="0.15">
      <c r="A70" s="3" t="s">
        <v>0</v>
      </c>
      <c r="B70" s="26">
        <f t="shared" ref="B70:P70" si="207">SUM(B41:B67)-B53-B54</f>
        <v>99.999999999999972</v>
      </c>
      <c r="C70" s="26">
        <f t="shared" si="207"/>
        <v>99.999999999999986</v>
      </c>
      <c r="D70" s="26">
        <f t="shared" si="207"/>
        <v>99.999999999999986</v>
      </c>
      <c r="E70" s="26">
        <f t="shared" si="207"/>
        <v>99.999999999999986</v>
      </c>
      <c r="F70" s="26">
        <f t="shared" si="207"/>
        <v>100</v>
      </c>
      <c r="G70" s="26">
        <f t="shared" si="207"/>
        <v>100</v>
      </c>
      <c r="H70" s="26">
        <f t="shared" si="207"/>
        <v>100</v>
      </c>
      <c r="I70" s="26">
        <f t="shared" si="207"/>
        <v>100</v>
      </c>
      <c r="J70" s="26">
        <f t="shared" si="207"/>
        <v>100</v>
      </c>
      <c r="K70" s="26">
        <f t="shared" si="207"/>
        <v>100.00000000000001</v>
      </c>
      <c r="L70" s="26">
        <f t="shared" si="207"/>
        <v>99.999999999999986</v>
      </c>
      <c r="M70" s="26">
        <f t="shared" si="207"/>
        <v>100</v>
      </c>
      <c r="N70" s="26">
        <f t="shared" si="207"/>
        <v>100</v>
      </c>
      <c r="O70" s="26">
        <f t="shared" si="207"/>
        <v>100.00000000000003</v>
      </c>
      <c r="P70" s="26">
        <f t="shared" si="207"/>
        <v>100</v>
      </c>
      <c r="Q70" s="26">
        <f t="shared" ref="Q70:V70" si="208">SUM(Q41:Q67)-Q53-Q54</f>
        <v>100</v>
      </c>
      <c r="R70" s="26">
        <f t="shared" si="208"/>
        <v>99.999999999999986</v>
      </c>
      <c r="S70" s="26">
        <f t="shared" si="208"/>
        <v>100</v>
      </c>
      <c r="T70" s="26">
        <f t="shared" si="208"/>
        <v>100.00000000000001</v>
      </c>
      <c r="U70" s="26">
        <f t="shared" si="208"/>
        <v>100</v>
      </c>
      <c r="V70" s="26">
        <f t="shared" si="208"/>
        <v>100.00000000000001</v>
      </c>
      <c r="W70" s="26">
        <f>SUM(W41:W67)-W53-W54</f>
        <v>100</v>
      </c>
      <c r="X70" s="26">
        <f>SUM(X41:X67)-X53-X54-X55</f>
        <v>99.999999999999986</v>
      </c>
      <c r="Y70" s="26">
        <f>SUM(Y41:Y67)-Y53-Y54-Y55</f>
        <v>100</v>
      </c>
      <c r="Z70" s="26">
        <f>SUM(Z41:Z67)-Z53-Z54-Z55</f>
        <v>100.00000000000001</v>
      </c>
      <c r="AA70" s="26">
        <f t="shared" ref="AA70:AB70" si="209">SUM(AA41:AA67)-AA53-AA54-AA55</f>
        <v>100</v>
      </c>
      <c r="AB70" s="26">
        <f t="shared" si="209"/>
        <v>100</v>
      </c>
      <c r="AC70" s="26">
        <f t="shared" ref="AC70" si="210">SUM(AC41:AC67)-AC53-AC54-AC55</f>
        <v>99.999999999999972</v>
      </c>
      <c r="AD70" s="26">
        <f t="shared" ref="AD70" si="211">SUM(AD41:AD67)-AD53-AD54-AD55</f>
        <v>100</v>
      </c>
      <c r="AE70" s="26">
        <f t="shared" ref="AE70" si="212">SUM(AE41:AE67)-AE53-AE54-AE55</f>
        <v>100</v>
      </c>
      <c r="AF70" s="26">
        <f t="shared" ref="AF70" si="213">SUM(AF41:AF67)-AF53-AF54-AF55</f>
        <v>99.999999999999986</v>
      </c>
    </row>
    <row r="71" spans="1:32" ht="15" customHeight="1" x14ac:dyDescent="0.15">
      <c r="A71" s="3" t="s">
        <v>1</v>
      </c>
      <c r="B71" s="25">
        <f>+B34/$B$33*100</f>
        <v>66.900428865996702</v>
      </c>
      <c r="C71" s="25">
        <f t="shared" ref="C71:D74" si="214">+C34/C$33*100</f>
        <v>68.559723067357623</v>
      </c>
      <c r="D71" s="25">
        <f t="shared" si="214"/>
        <v>64.704469524981818</v>
      </c>
      <c r="E71" s="25">
        <f t="shared" ref="E71:L71" si="215">+E34/E$33*100</f>
        <v>59.039673735040068</v>
      </c>
      <c r="F71" s="25">
        <f t="shared" si="215"/>
        <v>56.487242828697724</v>
      </c>
      <c r="G71" s="25">
        <f t="shared" si="215"/>
        <v>60.009586275024006</v>
      </c>
      <c r="H71" s="25">
        <f t="shared" si="215"/>
        <v>62.098400891425754</v>
      </c>
      <c r="I71" s="25">
        <f t="shared" si="215"/>
        <v>62.131435391631683</v>
      </c>
      <c r="J71" s="25">
        <f t="shared" si="215"/>
        <v>65.420693881924734</v>
      </c>
      <c r="K71" s="25">
        <f t="shared" si="215"/>
        <v>63.410092138531873</v>
      </c>
      <c r="L71" s="25">
        <f t="shared" si="215"/>
        <v>66.251427337927794</v>
      </c>
      <c r="M71" s="25">
        <f t="shared" ref="M71:N74" si="216">+M34/M$33*100</f>
        <v>66.210816119662979</v>
      </c>
      <c r="N71" s="25">
        <f t="shared" si="216"/>
        <v>63.356812623060556</v>
      </c>
      <c r="O71" s="25">
        <f t="shared" ref="O71:P74" si="217">+O34/O$33*100</f>
        <v>60.196574801617821</v>
      </c>
      <c r="P71" s="25">
        <f t="shared" si="217"/>
        <v>59.590562147090921</v>
      </c>
      <c r="Q71" s="25">
        <f t="shared" ref="Q71:R74" si="218">+Q34/Q$33*100</f>
        <v>57.815131886821014</v>
      </c>
      <c r="R71" s="25">
        <f t="shared" si="218"/>
        <v>56.987498837497775</v>
      </c>
      <c r="S71" s="25">
        <f t="shared" ref="S71:T74" si="219">+S34/S$33*100</f>
        <v>60.33443366722522</v>
      </c>
      <c r="T71" s="25">
        <f t="shared" si="219"/>
        <v>60.282044504256518</v>
      </c>
      <c r="U71" s="25">
        <f t="shared" ref="U71:V74" si="220">+U34/U$33*100</f>
        <v>60.736321403883053</v>
      </c>
      <c r="V71" s="25">
        <f t="shared" si="220"/>
        <v>55.885499960008111</v>
      </c>
      <c r="W71" s="25">
        <f t="shared" ref="W71:X74" si="221">+W34/W$33*100</f>
        <v>56.857083323417534</v>
      </c>
      <c r="X71" s="25">
        <f t="shared" si="221"/>
        <v>55.830047499538793</v>
      </c>
      <c r="Y71" s="25">
        <f t="shared" ref="Y71:Z74" si="222">+Y34/Y$33*100</f>
        <v>53.182344560188824</v>
      </c>
      <c r="Z71" s="25">
        <f t="shared" si="222"/>
        <v>52.549524324355922</v>
      </c>
      <c r="AA71" s="25">
        <f t="shared" ref="AA71:AB74" si="223">+AA34/AA$33*100</f>
        <v>55.785828364312351</v>
      </c>
      <c r="AB71" s="25">
        <f t="shared" si="223"/>
        <v>53.854375627323684</v>
      </c>
      <c r="AC71" s="25">
        <f t="shared" ref="AC71" si="224">+AC34/AC$33*100</f>
        <v>54.685706292121218</v>
      </c>
      <c r="AD71" s="25">
        <f t="shared" ref="AD71" si="225">+AD34/AD$33*100</f>
        <v>56.76472815062786</v>
      </c>
      <c r="AE71" s="25">
        <f t="shared" ref="AE71" si="226">+AE34/AE$33*100</f>
        <v>59.264659958377109</v>
      </c>
      <c r="AF71" s="25">
        <f t="shared" ref="AF71" si="227">+AF34/AF$33*100</f>
        <v>58.502344757744495</v>
      </c>
    </row>
    <row r="72" spans="1:32" ht="15" customHeight="1" x14ac:dyDescent="0.15">
      <c r="A72" s="3" t="s">
        <v>171</v>
      </c>
      <c r="B72" s="25">
        <f>+B35/$B$33*100</f>
        <v>33.099571134003305</v>
      </c>
      <c r="C72" s="25">
        <f t="shared" si="214"/>
        <v>31.440276932642377</v>
      </c>
      <c r="D72" s="25">
        <f t="shared" si="214"/>
        <v>35.295530475018197</v>
      </c>
      <c r="E72" s="25">
        <f t="shared" ref="E72:L72" si="228">+E35/E$33*100</f>
        <v>40.960326264959932</v>
      </c>
      <c r="F72" s="25">
        <f t="shared" si="228"/>
        <v>43.512757171302283</v>
      </c>
      <c r="G72" s="25">
        <f t="shared" si="228"/>
        <v>39.990413724975994</v>
      </c>
      <c r="H72" s="25">
        <f t="shared" si="228"/>
        <v>37.901599108574246</v>
      </c>
      <c r="I72" s="25">
        <f t="shared" si="228"/>
        <v>37.86856460836831</v>
      </c>
      <c r="J72" s="25">
        <f t="shared" si="228"/>
        <v>34.579306118075266</v>
      </c>
      <c r="K72" s="25">
        <f t="shared" si="228"/>
        <v>36.589907861468127</v>
      </c>
      <c r="L72" s="25">
        <f t="shared" si="228"/>
        <v>33.748572662072213</v>
      </c>
      <c r="M72" s="25">
        <f t="shared" si="216"/>
        <v>33.789183880337013</v>
      </c>
      <c r="N72" s="25">
        <f t="shared" si="216"/>
        <v>36.643187376939451</v>
      </c>
      <c r="O72" s="25">
        <f t="shared" si="217"/>
        <v>39.803425198382186</v>
      </c>
      <c r="P72" s="25">
        <f t="shared" si="217"/>
        <v>40.409437852909079</v>
      </c>
      <c r="Q72" s="25">
        <f t="shared" si="218"/>
        <v>42.184868113178986</v>
      </c>
      <c r="R72" s="25">
        <f t="shared" si="218"/>
        <v>43.012501162502225</v>
      </c>
      <c r="S72" s="25">
        <f t="shared" si="219"/>
        <v>39.66556633277478</v>
      </c>
      <c r="T72" s="25">
        <f t="shared" si="219"/>
        <v>39.717955495743482</v>
      </c>
      <c r="U72" s="25">
        <f t="shared" si="220"/>
        <v>39.263678596116939</v>
      </c>
      <c r="V72" s="25">
        <f t="shared" si="220"/>
        <v>44.114500039991896</v>
      </c>
      <c r="W72" s="25">
        <f t="shared" si="221"/>
        <v>43.142916676582466</v>
      </c>
      <c r="X72" s="25">
        <f t="shared" si="221"/>
        <v>44.169952500461207</v>
      </c>
      <c r="Y72" s="25">
        <f t="shared" si="222"/>
        <v>46.817655439811176</v>
      </c>
      <c r="Z72" s="25">
        <f t="shared" si="222"/>
        <v>47.450475675644086</v>
      </c>
      <c r="AA72" s="25">
        <f t="shared" si="223"/>
        <v>44.214171635687649</v>
      </c>
      <c r="AB72" s="25">
        <f t="shared" si="223"/>
        <v>46.145624372676316</v>
      </c>
      <c r="AC72" s="25">
        <f t="shared" ref="AC72" si="229">+AC35/AC$33*100</f>
        <v>45.314293707878782</v>
      </c>
      <c r="AD72" s="25">
        <f t="shared" ref="AD72" si="230">+AD35/AD$33*100</f>
        <v>43.23527184937214</v>
      </c>
      <c r="AE72" s="25">
        <f t="shared" ref="AE72" si="231">+AE35/AE$33*100</f>
        <v>40.735340041622891</v>
      </c>
      <c r="AF72" s="25">
        <f t="shared" ref="AF72" si="232">+AF35/AF$33*100</f>
        <v>41.497655242255497</v>
      </c>
    </row>
    <row r="73" spans="1:32" ht="15" customHeight="1" x14ac:dyDescent="0.15">
      <c r="A73" s="3" t="s">
        <v>12</v>
      </c>
      <c r="B73" s="25">
        <f>+B36/$B$33*100</f>
        <v>76.450111342665622</v>
      </c>
      <c r="C73" s="25">
        <f t="shared" si="214"/>
        <v>76.892089602111525</v>
      </c>
      <c r="D73" s="25">
        <f t="shared" si="214"/>
        <v>75.29142942002342</v>
      </c>
      <c r="E73" s="25">
        <f t="shared" ref="E73:L73" si="233">+E36/E$33*100</f>
        <v>68.9182509864915</v>
      </c>
      <c r="F73" s="25">
        <f t="shared" si="233"/>
        <v>65.63472299664474</v>
      </c>
      <c r="G73" s="25">
        <f t="shared" si="233"/>
        <v>71.004442293987239</v>
      </c>
      <c r="H73" s="25">
        <f t="shared" si="233"/>
        <v>72.441089655544815</v>
      </c>
      <c r="I73" s="25">
        <f t="shared" si="233"/>
        <v>72.497052508420595</v>
      </c>
      <c r="J73" s="25">
        <f t="shared" si="233"/>
        <v>75.476966655593245</v>
      </c>
      <c r="K73" s="25">
        <f t="shared" si="233"/>
        <v>70.937023453294927</v>
      </c>
      <c r="L73" s="25">
        <f t="shared" si="233"/>
        <v>70.189150868551195</v>
      </c>
      <c r="M73" s="25">
        <f t="shared" si="216"/>
        <v>69.961557855364759</v>
      </c>
      <c r="N73" s="25">
        <f t="shared" si="216"/>
        <v>69.336101792771828</v>
      </c>
      <c r="O73" s="25">
        <f t="shared" si="217"/>
        <v>67.643978679476632</v>
      </c>
      <c r="P73" s="25">
        <f t="shared" si="217"/>
        <v>65.957573778627093</v>
      </c>
      <c r="Q73" s="25">
        <f t="shared" si="218"/>
        <v>65.165629980816291</v>
      </c>
      <c r="R73" s="25">
        <f t="shared" si="218"/>
        <v>66.939462030244385</v>
      </c>
      <c r="S73" s="25">
        <f t="shared" si="219"/>
        <v>67.197465668588436</v>
      </c>
      <c r="T73" s="25">
        <f t="shared" si="219"/>
        <v>72.157451359529716</v>
      </c>
      <c r="U73" s="25">
        <f t="shared" si="220"/>
        <v>72.788995302309559</v>
      </c>
      <c r="V73" s="25">
        <f t="shared" si="220"/>
        <v>65.956824132216596</v>
      </c>
      <c r="W73" s="25">
        <f t="shared" si="221"/>
        <v>63.50185651017506</v>
      </c>
      <c r="X73" s="25">
        <f t="shared" si="221"/>
        <v>62.062477561205419</v>
      </c>
      <c r="Y73" s="25">
        <f t="shared" si="222"/>
        <v>61.222584191440262</v>
      </c>
      <c r="Z73" s="25">
        <f t="shared" si="222"/>
        <v>64.809590354927707</v>
      </c>
      <c r="AA73" s="25">
        <f t="shared" si="223"/>
        <v>65.131817971940194</v>
      </c>
      <c r="AB73" s="25">
        <f t="shared" si="223"/>
        <v>62.918131894278396</v>
      </c>
      <c r="AC73" s="25">
        <f t="shared" ref="AC73" si="234">+AC36/AC$33*100</f>
        <v>64.686761951577324</v>
      </c>
      <c r="AD73" s="25">
        <f t="shared" ref="AD73" si="235">+AD36/AD$33*100</f>
        <v>61.536461100666415</v>
      </c>
      <c r="AE73" s="25">
        <f t="shared" ref="AE73" si="236">+AE36/AE$33*100</f>
        <v>63.094507330257557</v>
      </c>
      <c r="AF73" s="25">
        <f t="shared" ref="AF73" si="237">+AF36/AF$33*100</f>
        <v>61.907424230112873</v>
      </c>
    </row>
    <row r="74" spans="1:32" ht="15" customHeight="1" x14ac:dyDescent="0.15">
      <c r="A74" s="3" t="s">
        <v>11</v>
      </c>
      <c r="B74" s="25">
        <f>+B37/$B$33*100</f>
        <v>23.549888657334371</v>
      </c>
      <c r="C74" s="25">
        <f t="shared" si="214"/>
        <v>23.107910397888475</v>
      </c>
      <c r="D74" s="25">
        <f t="shared" si="214"/>
        <v>24.708570579976577</v>
      </c>
      <c r="E74" s="25">
        <f t="shared" ref="E74:L74" si="238">+E37/E$33*100</f>
        <v>31.081749013508496</v>
      </c>
      <c r="F74" s="25">
        <f t="shared" si="238"/>
        <v>34.365277003355267</v>
      </c>
      <c r="G74" s="25">
        <f t="shared" si="238"/>
        <v>28.995557706012764</v>
      </c>
      <c r="H74" s="25">
        <f t="shared" si="238"/>
        <v>27.558910344455196</v>
      </c>
      <c r="I74" s="25">
        <f t="shared" si="238"/>
        <v>27.502947491579405</v>
      </c>
      <c r="J74" s="25">
        <f t="shared" si="238"/>
        <v>24.523033344406748</v>
      </c>
      <c r="K74" s="25">
        <f t="shared" si="238"/>
        <v>29.062976546705073</v>
      </c>
      <c r="L74" s="25">
        <f t="shared" si="238"/>
        <v>29.810849131448808</v>
      </c>
      <c r="M74" s="25">
        <f t="shared" si="216"/>
        <v>30.03844214463523</v>
      </c>
      <c r="N74" s="25">
        <f t="shared" si="216"/>
        <v>30.663898207228176</v>
      </c>
      <c r="O74" s="25">
        <f t="shared" si="217"/>
        <v>32.356021320523368</v>
      </c>
      <c r="P74" s="25">
        <f t="shared" si="217"/>
        <v>34.042426221372907</v>
      </c>
      <c r="Q74" s="25">
        <f t="shared" si="218"/>
        <v>34.834370019183716</v>
      </c>
      <c r="R74" s="25">
        <f t="shared" si="218"/>
        <v>33.060537969755615</v>
      </c>
      <c r="S74" s="25">
        <f t="shared" si="219"/>
        <v>32.802534331411579</v>
      </c>
      <c r="T74" s="25">
        <f t="shared" si="219"/>
        <v>27.842548640470277</v>
      </c>
      <c r="U74" s="25">
        <f t="shared" si="220"/>
        <v>27.211004697690438</v>
      </c>
      <c r="V74" s="25">
        <f t="shared" si="220"/>
        <v>34.043175867783404</v>
      </c>
      <c r="W74" s="25">
        <f t="shared" si="221"/>
        <v>36.498143489824933</v>
      </c>
      <c r="X74" s="25">
        <f t="shared" si="221"/>
        <v>38.205372129596533</v>
      </c>
      <c r="Y74" s="25">
        <f t="shared" si="222"/>
        <v>38.913071132650231</v>
      </c>
      <c r="Z74" s="25">
        <f t="shared" si="222"/>
        <v>35.388449808421896</v>
      </c>
      <c r="AA74" s="25">
        <f t="shared" si="223"/>
        <v>35.079292687767285</v>
      </c>
      <c r="AB74" s="25">
        <f t="shared" si="223"/>
        <v>37.294539765273562</v>
      </c>
      <c r="AC74" s="25">
        <f t="shared" ref="AC74" si="239">+AC37/AC$33*100</f>
        <v>35.334750485837361</v>
      </c>
      <c r="AD74" s="25">
        <f t="shared" ref="AD74" si="240">+AD37/AD$33*100</f>
        <v>38.484797053706764</v>
      </c>
      <c r="AE74" s="25">
        <f t="shared" ref="AE74" si="241">+AE37/AE$33*100</f>
        <v>36.926785473545621</v>
      </c>
      <c r="AF74" s="25">
        <f t="shared" ref="AF74" si="242">+AF37/AF$33*100</f>
        <v>38.11737241596218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47244094488188981" bottom="0.39370078740157483" header="0.51181102362204722" footer="0.35433070866141736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6"/>
  <sheetViews>
    <sheetView view="pageBreakPreview" zoomScaleNormal="100" zoomScaleSheetLayoutView="100" workbookViewId="0">
      <pane xSplit="1" ySplit="3" topLeftCell="C18" activePane="bottomRight" state="frozen"/>
      <selection activeCell="D1" sqref="D1:D65536"/>
      <selection pane="topRight" activeCell="D1" sqref="D1:D65536"/>
      <selection pane="bottomLeft" activeCell="D1" sqref="D1:D65536"/>
      <selection pane="bottomRight" activeCell="G27" sqref="G27"/>
    </sheetView>
  </sheetViews>
  <sheetFormatPr defaultColWidth="9" defaultRowHeight="12" x14ac:dyDescent="0.15"/>
  <cols>
    <col min="1" max="1" width="24.77734375" style="12" customWidth="1"/>
    <col min="2" max="2" width="9.77734375" style="12" hidden="1" customWidth="1"/>
    <col min="3" max="9" width="9.77734375" style="12" customWidth="1"/>
    <col min="10" max="11" width="9.77734375" style="9" customWidth="1"/>
    <col min="12" max="32" width="9.77734375" style="12" customWidth="1"/>
    <col min="33" max="16384" width="9" style="12"/>
  </cols>
  <sheetData>
    <row r="1" spans="1:32" ht="18" customHeight="1" x14ac:dyDescent="0.2">
      <c r="A1" s="29" t="s">
        <v>97</v>
      </c>
      <c r="K1" s="69" t="str">
        <f>財政指標!$L$1</f>
        <v>小山市</v>
      </c>
      <c r="U1" s="69" t="str">
        <f>財政指標!$L$1</f>
        <v>小山市</v>
      </c>
      <c r="AE1" s="69" t="str">
        <f>財政指標!$L$1</f>
        <v>小山市</v>
      </c>
    </row>
    <row r="2" spans="1:32" ht="18" customHeight="1" x14ac:dyDescent="0.15">
      <c r="K2" s="12"/>
      <c r="L2" s="21" t="s">
        <v>168</v>
      </c>
      <c r="V2" s="21" t="s">
        <v>168</v>
      </c>
      <c r="Z2" s="21"/>
      <c r="AA2" s="21"/>
      <c r="AB2" s="21"/>
      <c r="AC2" s="21"/>
      <c r="AD2" s="21"/>
      <c r="AE2" s="21"/>
      <c r="AF2" s="21" t="s">
        <v>168</v>
      </c>
    </row>
    <row r="3" spans="1:32" s="77" customFormat="1" ht="18" customHeight="1" x14ac:dyDescent="0.2">
      <c r="A3" s="57"/>
      <c r="B3" s="57" t="s">
        <v>10</v>
      </c>
      <c r="C3" s="57" t="s">
        <v>9</v>
      </c>
      <c r="D3" s="57" t="s">
        <v>8</v>
      </c>
      <c r="E3" s="57" t="s">
        <v>7</v>
      </c>
      <c r="F3" s="57" t="s">
        <v>6</v>
      </c>
      <c r="G3" s="57" t="s">
        <v>5</v>
      </c>
      <c r="H3" s="57" t="s">
        <v>4</v>
      </c>
      <c r="I3" s="57" t="s">
        <v>3</v>
      </c>
      <c r="J3" s="56" t="s">
        <v>2</v>
      </c>
      <c r="K3" s="56" t="s">
        <v>82</v>
      </c>
      <c r="L3" s="57" t="s">
        <v>83</v>
      </c>
      <c r="M3" s="57" t="s">
        <v>173</v>
      </c>
      <c r="N3" s="57" t="s">
        <v>181</v>
      </c>
      <c r="O3" s="57" t="s">
        <v>182</v>
      </c>
      <c r="P3" s="57" t="s">
        <v>183</v>
      </c>
      <c r="Q3" s="57" t="s">
        <v>186</v>
      </c>
      <c r="R3" s="57" t="s">
        <v>191</v>
      </c>
      <c r="S3" s="57" t="s">
        <v>194</v>
      </c>
      <c r="T3" s="57" t="s">
        <v>195</v>
      </c>
      <c r="U3" s="57" t="s">
        <v>202</v>
      </c>
      <c r="V3" s="57" t="s">
        <v>203</v>
      </c>
      <c r="W3" s="57" t="s">
        <v>204</v>
      </c>
      <c r="X3" s="57" t="s">
        <v>205</v>
      </c>
      <c r="Y3" s="57" t="s">
        <v>209</v>
      </c>
      <c r="Z3" s="57" t="s">
        <v>210</v>
      </c>
      <c r="AA3" s="47" t="s">
        <v>211</v>
      </c>
      <c r="AB3" s="47" t="s">
        <v>212</v>
      </c>
      <c r="AC3" s="47" t="s">
        <v>213</v>
      </c>
      <c r="AD3" s="47" t="s">
        <v>215</v>
      </c>
      <c r="AE3" s="47" t="str">
        <f>財政指標!AF3</f>
        <v>１８(H30)</v>
      </c>
      <c r="AF3" s="47" t="str">
        <f>財政指標!AG3</f>
        <v>１９(R１)</v>
      </c>
    </row>
    <row r="4" spans="1:32" ht="18" customHeight="1" x14ac:dyDescent="0.15">
      <c r="A4" s="13" t="s">
        <v>40</v>
      </c>
      <c r="B4" s="15">
        <f t="shared" ref="B4:J4" si="0">SUM(B5:B8)</f>
        <v>10471362</v>
      </c>
      <c r="C4" s="15">
        <f t="shared" si="0"/>
        <v>12074139</v>
      </c>
      <c r="D4" s="15">
        <f t="shared" si="0"/>
        <v>12412730</v>
      </c>
      <c r="E4" s="15">
        <f t="shared" si="0"/>
        <v>11573563</v>
      </c>
      <c r="F4" s="15">
        <f t="shared" si="0"/>
        <v>10857193</v>
      </c>
      <c r="G4" s="15">
        <f t="shared" si="0"/>
        <v>9459257</v>
      </c>
      <c r="H4" s="15">
        <f t="shared" si="0"/>
        <v>10151757</v>
      </c>
      <c r="I4" s="15">
        <f t="shared" si="0"/>
        <v>10237396</v>
      </c>
      <c r="J4" s="15">
        <f t="shared" si="0"/>
        <v>11559542</v>
      </c>
      <c r="K4" s="15">
        <f t="shared" ref="K4:P4" si="1">SUM(K5:K8)</f>
        <v>9983474</v>
      </c>
      <c r="L4" s="15">
        <f t="shared" si="1"/>
        <v>10226883</v>
      </c>
      <c r="M4" s="15">
        <f t="shared" si="1"/>
        <v>9825038</v>
      </c>
      <c r="N4" s="15">
        <f t="shared" si="1"/>
        <v>9577046</v>
      </c>
      <c r="O4" s="15">
        <f t="shared" si="1"/>
        <v>8666273</v>
      </c>
      <c r="P4" s="15">
        <f t="shared" si="1"/>
        <v>8400187</v>
      </c>
      <c r="Q4" s="15">
        <f>SUM(Q5:Q8)</f>
        <v>8505673</v>
      </c>
      <c r="R4" s="15">
        <f>SUM(R5:R8)</f>
        <v>8924558</v>
      </c>
      <c r="S4" s="15">
        <f>SUM(S5:S8)</f>
        <v>11036981</v>
      </c>
      <c r="T4" s="15">
        <f>SUM(T5:T8)</f>
        <v>12976388</v>
      </c>
      <c r="U4" s="15">
        <v>12589727</v>
      </c>
      <c r="V4" s="15">
        <v>10909749</v>
      </c>
      <c r="W4" s="15">
        <v>10430412</v>
      </c>
      <c r="X4" s="15">
        <v>11034040</v>
      </c>
      <c r="Y4" s="15">
        <v>11102258</v>
      </c>
      <c r="Z4" s="15">
        <v>11690185</v>
      </c>
      <c r="AA4" s="15">
        <v>12762573</v>
      </c>
      <c r="AB4" s="15">
        <v>12805579</v>
      </c>
      <c r="AC4" s="91">
        <v>11890799</v>
      </c>
      <c r="AD4" s="91">
        <v>12320655</v>
      </c>
      <c r="AE4" s="91">
        <v>13347745</v>
      </c>
      <c r="AF4" s="15">
        <v>13329260</v>
      </c>
    </row>
    <row r="5" spans="1:32" ht="18" customHeight="1" x14ac:dyDescent="0.15">
      <c r="A5" s="13" t="s">
        <v>41</v>
      </c>
      <c r="B5" s="15">
        <v>89038</v>
      </c>
      <c r="C5" s="15">
        <v>91908</v>
      </c>
      <c r="D5" s="15">
        <v>96013</v>
      </c>
      <c r="E5" s="15">
        <v>97165</v>
      </c>
      <c r="F5" s="15">
        <v>100830</v>
      </c>
      <c r="G5" s="15">
        <v>102309</v>
      </c>
      <c r="H5" s="15">
        <v>106387</v>
      </c>
      <c r="I5" s="15">
        <v>131767</v>
      </c>
      <c r="J5" s="15">
        <v>137260</v>
      </c>
      <c r="K5" s="15">
        <v>137844</v>
      </c>
      <c r="L5" s="15">
        <v>141301</v>
      </c>
      <c r="M5" s="15">
        <v>140000</v>
      </c>
      <c r="N5" s="15">
        <v>137367</v>
      </c>
      <c r="O5" s="15">
        <v>141201</v>
      </c>
      <c r="P5" s="15">
        <v>139002</v>
      </c>
      <c r="Q5" s="15">
        <v>166312</v>
      </c>
      <c r="R5" s="15">
        <v>187291</v>
      </c>
      <c r="S5" s="15">
        <v>212765</v>
      </c>
      <c r="T5" s="15">
        <v>218472</v>
      </c>
      <c r="U5" s="15">
        <v>226057</v>
      </c>
      <c r="V5" s="15">
        <v>229308</v>
      </c>
      <c r="W5" s="15">
        <v>227013</v>
      </c>
      <c r="X5" s="15">
        <v>229626</v>
      </c>
      <c r="Y5" s="15">
        <v>230317</v>
      </c>
      <c r="Z5" s="15">
        <v>235478</v>
      </c>
      <c r="AA5" s="15">
        <v>274421</v>
      </c>
      <c r="AB5" s="15">
        <v>279326</v>
      </c>
      <c r="AC5" s="91">
        <v>288358</v>
      </c>
      <c r="AD5" s="91">
        <v>293164</v>
      </c>
      <c r="AE5" s="91">
        <v>298064</v>
      </c>
      <c r="AF5" s="15">
        <v>302449</v>
      </c>
    </row>
    <row r="6" spans="1:32" ht="18" customHeight="1" x14ac:dyDescent="0.15">
      <c r="A6" s="13" t="s">
        <v>42</v>
      </c>
      <c r="B6" s="16">
        <v>5826608</v>
      </c>
      <c r="C6" s="16">
        <v>6794105</v>
      </c>
      <c r="D6" s="16">
        <v>7027183</v>
      </c>
      <c r="E6" s="16">
        <v>7559480</v>
      </c>
      <c r="F6" s="16">
        <v>7666589</v>
      </c>
      <c r="G6" s="16">
        <v>6513600</v>
      </c>
      <c r="H6" s="16">
        <v>6826221</v>
      </c>
      <c r="I6" s="16">
        <v>6714629</v>
      </c>
      <c r="J6" s="16">
        <v>7551039</v>
      </c>
      <c r="K6" s="16">
        <v>6939514</v>
      </c>
      <c r="L6" s="16">
        <v>6722940</v>
      </c>
      <c r="M6" s="16">
        <v>6452845</v>
      </c>
      <c r="N6" s="16">
        <v>6440513</v>
      </c>
      <c r="O6" s="16">
        <v>6394753</v>
      </c>
      <c r="P6" s="16">
        <v>5866619</v>
      </c>
      <c r="Q6" s="16">
        <v>5712903</v>
      </c>
      <c r="R6" s="16">
        <v>6064057</v>
      </c>
      <c r="S6" s="16">
        <v>6733168</v>
      </c>
      <c r="T6" s="16">
        <v>8234881</v>
      </c>
      <c r="U6" s="16">
        <v>8494222</v>
      </c>
      <c r="V6" s="16">
        <v>8486390</v>
      </c>
      <c r="W6" s="16">
        <v>7792710</v>
      </c>
      <c r="X6" s="16">
        <v>7782891</v>
      </c>
      <c r="Y6" s="16">
        <v>8132483</v>
      </c>
      <c r="Z6" s="16">
        <v>8333696</v>
      </c>
      <c r="AA6" s="16">
        <v>8389342</v>
      </c>
      <c r="AB6" s="16">
        <v>8545376</v>
      </c>
      <c r="AC6" s="92">
        <v>8718951</v>
      </c>
      <c r="AD6" s="92">
        <v>8877315</v>
      </c>
      <c r="AE6" s="92">
        <v>9098938</v>
      </c>
      <c r="AF6" s="16">
        <v>9286664</v>
      </c>
    </row>
    <row r="7" spans="1:32" ht="18" customHeight="1" x14ac:dyDescent="0.15">
      <c r="A7" s="13" t="s">
        <v>43</v>
      </c>
      <c r="B7" s="16">
        <v>427322</v>
      </c>
      <c r="C7" s="16">
        <v>454486</v>
      </c>
      <c r="D7" s="16">
        <v>480975</v>
      </c>
      <c r="E7" s="16">
        <v>507156</v>
      </c>
      <c r="F7" s="16">
        <v>504482</v>
      </c>
      <c r="G7" s="16">
        <v>561260</v>
      </c>
      <c r="H7" s="16">
        <v>580917</v>
      </c>
      <c r="I7" s="16">
        <v>612846</v>
      </c>
      <c r="J7" s="16">
        <v>620347</v>
      </c>
      <c r="K7" s="16">
        <v>636430</v>
      </c>
      <c r="L7" s="16">
        <v>649916</v>
      </c>
      <c r="M7" s="16">
        <v>662566</v>
      </c>
      <c r="N7" s="16">
        <v>651000</v>
      </c>
      <c r="O7" s="16">
        <v>634290</v>
      </c>
      <c r="P7" s="16">
        <v>643466</v>
      </c>
      <c r="Q7" s="16">
        <v>652303</v>
      </c>
      <c r="R7" s="16">
        <v>641463</v>
      </c>
      <c r="S7" s="16">
        <v>656202</v>
      </c>
      <c r="T7" s="16">
        <v>673679</v>
      </c>
      <c r="U7" s="16">
        <v>694482</v>
      </c>
      <c r="V7" s="16">
        <v>668172</v>
      </c>
      <c r="W7" s="16">
        <v>713940</v>
      </c>
      <c r="X7" s="16">
        <v>717155</v>
      </c>
      <c r="Y7" s="16">
        <v>704821</v>
      </c>
      <c r="Z7" s="16">
        <v>700945</v>
      </c>
      <c r="AA7" s="16">
        <v>714885</v>
      </c>
      <c r="AB7" s="16">
        <v>700794</v>
      </c>
      <c r="AC7" s="92">
        <v>707848</v>
      </c>
      <c r="AD7" s="92">
        <v>723427</v>
      </c>
      <c r="AE7" s="92">
        <v>725118</v>
      </c>
      <c r="AF7" s="16">
        <v>739486</v>
      </c>
    </row>
    <row r="8" spans="1:32" ht="18" customHeight="1" x14ac:dyDescent="0.15">
      <c r="A8" s="13" t="s">
        <v>44</v>
      </c>
      <c r="B8" s="16">
        <v>4128394</v>
      </c>
      <c r="C8" s="16">
        <v>4733640</v>
      </c>
      <c r="D8" s="16">
        <v>4808559</v>
      </c>
      <c r="E8" s="16">
        <v>3409762</v>
      </c>
      <c r="F8" s="16">
        <v>2585292</v>
      </c>
      <c r="G8" s="16">
        <v>2282088</v>
      </c>
      <c r="H8" s="16">
        <v>2638232</v>
      </c>
      <c r="I8" s="16">
        <v>2778154</v>
      </c>
      <c r="J8" s="16">
        <v>3250896</v>
      </c>
      <c r="K8" s="16">
        <v>2269686</v>
      </c>
      <c r="L8" s="16">
        <v>2712726</v>
      </c>
      <c r="M8" s="16">
        <v>2569627</v>
      </c>
      <c r="N8" s="16">
        <v>2348166</v>
      </c>
      <c r="O8" s="16">
        <v>1496029</v>
      </c>
      <c r="P8" s="16">
        <v>1751100</v>
      </c>
      <c r="Q8" s="16">
        <v>1974155</v>
      </c>
      <c r="R8" s="16">
        <v>2031747</v>
      </c>
      <c r="S8" s="16">
        <v>3434846</v>
      </c>
      <c r="T8" s="16">
        <v>3849356</v>
      </c>
      <c r="U8" s="16">
        <v>3174966</v>
      </c>
      <c r="V8" s="16">
        <v>1525879</v>
      </c>
      <c r="W8" s="16">
        <v>1696749</v>
      </c>
      <c r="X8" s="16">
        <v>2304368</v>
      </c>
      <c r="Y8" s="16">
        <v>2034637</v>
      </c>
      <c r="Z8" s="16">
        <v>2420066</v>
      </c>
      <c r="AA8" s="16">
        <v>3383925</v>
      </c>
      <c r="AB8" s="16">
        <v>3280083</v>
      </c>
      <c r="AC8" s="92">
        <v>2175642</v>
      </c>
      <c r="AD8" s="92">
        <v>2426749</v>
      </c>
      <c r="AE8" s="92">
        <v>3225625</v>
      </c>
      <c r="AF8" s="16">
        <v>3000661</v>
      </c>
    </row>
    <row r="9" spans="1:32" ht="18" customHeight="1" x14ac:dyDescent="0.15">
      <c r="A9" s="13" t="s">
        <v>45</v>
      </c>
      <c r="B9" s="15">
        <v>8311631</v>
      </c>
      <c r="C9" s="15">
        <v>8907601</v>
      </c>
      <c r="D9" s="15">
        <v>9723648</v>
      </c>
      <c r="E9" s="15">
        <v>10649778</v>
      </c>
      <c r="F9" s="15">
        <v>11306896</v>
      </c>
      <c r="G9" s="15">
        <v>11810965</v>
      </c>
      <c r="H9" s="15">
        <v>12665075</v>
      </c>
      <c r="I9" s="15">
        <v>13022597</v>
      </c>
      <c r="J9" s="15">
        <v>13098444</v>
      </c>
      <c r="K9" s="15">
        <v>13576183</v>
      </c>
      <c r="L9" s="15">
        <v>13892404</v>
      </c>
      <c r="M9" s="15">
        <v>13432699</v>
      </c>
      <c r="N9" s="15">
        <v>13404452</v>
      </c>
      <c r="O9" s="15">
        <v>13515161</v>
      </c>
      <c r="P9" s="15">
        <v>12673690</v>
      </c>
      <c r="Q9" s="15">
        <v>12261629</v>
      </c>
      <c r="R9" s="15">
        <v>12299490</v>
      </c>
      <c r="S9" s="15">
        <v>12287291</v>
      </c>
      <c r="T9" s="15">
        <v>12615756</v>
      </c>
      <c r="U9" s="15">
        <v>13067328</v>
      </c>
      <c r="V9" s="15">
        <v>12874218</v>
      </c>
      <c r="W9" s="15">
        <v>12805175</v>
      </c>
      <c r="X9" s="15">
        <v>12663378</v>
      </c>
      <c r="Y9" s="15">
        <v>11988251</v>
      </c>
      <c r="Z9" s="15">
        <v>12214563</v>
      </c>
      <c r="AA9" s="15">
        <v>12226519</v>
      </c>
      <c r="AB9" s="15">
        <v>12321988</v>
      </c>
      <c r="AC9" s="91">
        <v>12490556</v>
      </c>
      <c r="AD9" s="91">
        <v>12738494</v>
      </c>
      <c r="AE9" s="91">
        <v>12569652</v>
      </c>
      <c r="AF9" s="15">
        <v>12652541</v>
      </c>
    </row>
    <row r="10" spans="1:32" ht="18" customHeight="1" x14ac:dyDescent="0.15">
      <c r="A10" s="13" t="s">
        <v>46</v>
      </c>
      <c r="B10" s="15">
        <v>8296819</v>
      </c>
      <c r="C10" s="15">
        <v>8892691</v>
      </c>
      <c r="D10" s="15">
        <v>9708494</v>
      </c>
      <c r="E10" s="15">
        <v>10631382</v>
      </c>
      <c r="F10" s="15">
        <v>11288377</v>
      </c>
      <c r="G10" s="15">
        <v>11792561</v>
      </c>
      <c r="H10" s="15">
        <v>12647144</v>
      </c>
      <c r="I10" s="15">
        <v>13004042</v>
      </c>
      <c r="J10" s="15">
        <v>13079737</v>
      </c>
      <c r="K10" s="15">
        <v>13557272</v>
      </c>
      <c r="L10" s="15">
        <v>13872582</v>
      </c>
      <c r="M10" s="15">
        <v>13411033</v>
      </c>
      <c r="N10" s="15">
        <v>13382740</v>
      </c>
      <c r="O10" s="15">
        <v>13492554</v>
      </c>
      <c r="P10" s="15">
        <v>12649463</v>
      </c>
      <c r="Q10" s="15">
        <v>12231119</v>
      </c>
      <c r="R10" s="15">
        <v>12269154</v>
      </c>
      <c r="S10" s="15">
        <v>12254295</v>
      </c>
      <c r="T10" s="15">
        <v>12586118</v>
      </c>
      <c r="U10" s="15">
        <v>13045347</v>
      </c>
      <c r="V10" s="15">
        <v>12853193</v>
      </c>
      <c r="W10" s="15">
        <v>12784343</v>
      </c>
      <c r="X10" s="15">
        <v>12642418</v>
      </c>
      <c r="Y10" s="15">
        <v>11968635</v>
      </c>
      <c r="Z10" s="15">
        <v>12196062</v>
      </c>
      <c r="AA10" s="15">
        <v>12208022</v>
      </c>
      <c r="AB10" s="15">
        <v>12303805</v>
      </c>
      <c r="AC10" s="91">
        <v>12474038</v>
      </c>
      <c r="AD10" s="91">
        <v>12721073</v>
      </c>
      <c r="AE10" s="91">
        <v>12552709</v>
      </c>
      <c r="AF10" s="15">
        <v>12634262</v>
      </c>
    </row>
    <row r="11" spans="1:32" ht="18" customHeight="1" x14ac:dyDescent="0.15">
      <c r="A11" s="13" t="s">
        <v>47</v>
      </c>
      <c r="B11" s="15">
        <v>105668</v>
      </c>
      <c r="C11" s="15">
        <v>109632</v>
      </c>
      <c r="D11" s="15">
        <v>115499</v>
      </c>
      <c r="E11" s="15">
        <v>121706</v>
      </c>
      <c r="F11" s="15">
        <v>121488</v>
      </c>
      <c r="G11" s="15">
        <v>124352</v>
      </c>
      <c r="H11" s="15">
        <v>127421</v>
      </c>
      <c r="I11" s="15">
        <v>131015</v>
      </c>
      <c r="J11" s="15">
        <v>134973</v>
      </c>
      <c r="K11" s="15">
        <v>138832</v>
      </c>
      <c r="L11" s="15">
        <v>142672</v>
      </c>
      <c r="M11" s="15">
        <v>147727</v>
      </c>
      <c r="N11" s="15">
        <v>152368</v>
      </c>
      <c r="O11" s="15">
        <v>159666</v>
      </c>
      <c r="P11" s="15">
        <v>167471</v>
      </c>
      <c r="Q11" s="15">
        <v>174995</v>
      </c>
      <c r="R11" s="15">
        <v>182962</v>
      </c>
      <c r="S11" s="15">
        <v>192328</v>
      </c>
      <c r="T11" s="15">
        <v>203723</v>
      </c>
      <c r="U11" s="15">
        <v>212992</v>
      </c>
      <c r="V11" s="15">
        <v>222100</v>
      </c>
      <c r="W11" s="15">
        <v>227573</v>
      </c>
      <c r="X11" s="15">
        <v>235060</v>
      </c>
      <c r="Y11" s="15">
        <v>242473</v>
      </c>
      <c r="Z11" s="15">
        <v>254779</v>
      </c>
      <c r="AA11" s="15">
        <v>262863</v>
      </c>
      <c r="AB11" s="15">
        <v>274092</v>
      </c>
      <c r="AC11" s="91">
        <v>331822</v>
      </c>
      <c r="AD11" s="91">
        <v>351532</v>
      </c>
      <c r="AE11" s="91">
        <v>367716</v>
      </c>
      <c r="AF11" s="15">
        <v>387381</v>
      </c>
    </row>
    <row r="12" spans="1:32" ht="18" customHeight="1" x14ac:dyDescent="0.15">
      <c r="A12" s="13" t="s">
        <v>48</v>
      </c>
      <c r="B12" s="15">
        <v>760593</v>
      </c>
      <c r="C12" s="15">
        <v>877322</v>
      </c>
      <c r="D12" s="15">
        <v>912451</v>
      </c>
      <c r="E12" s="15">
        <v>935012</v>
      </c>
      <c r="F12" s="15">
        <v>949789</v>
      </c>
      <c r="G12" s="15">
        <v>967744</v>
      </c>
      <c r="H12" s="15">
        <v>974264</v>
      </c>
      <c r="I12" s="15">
        <v>983077</v>
      </c>
      <c r="J12" s="15">
        <v>1193011</v>
      </c>
      <c r="K12" s="15">
        <v>1218968</v>
      </c>
      <c r="L12" s="15">
        <v>1278070</v>
      </c>
      <c r="M12" s="15">
        <v>1215419</v>
      </c>
      <c r="N12" s="15">
        <v>1169313</v>
      </c>
      <c r="O12" s="15">
        <v>1137380</v>
      </c>
      <c r="P12" s="15">
        <v>1208723</v>
      </c>
      <c r="Q12" s="15">
        <v>1212558</v>
      </c>
      <c r="R12" s="15">
        <v>1174869</v>
      </c>
      <c r="S12" s="15">
        <v>1236902</v>
      </c>
      <c r="T12" s="15">
        <v>1211910</v>
      </c>
      <c r="U12" s="15">
        <v>1135360</v>
      </c>
      <c r="V12" s="15">
        <v>1053328</v>
      </c>
      <c r="W12" s="15">
        <v>1087610</v>
      </c>
      <c r="X12" s="15">
        <v>1279507</v>
      </c>
      <c r="Y12" s="15">
        <v>1267222</v>
      </c>
      <c r="Z12" s="15">
        <v>1429762</v>
      </c>
      <c r="AA12" s="15">
        <v>1388053</v>
      </c>
      <c r="AB12" s="15">
        <v>1380963</v>
      </c>
      <c r="AC12" s="91">
        <v>1331611</v>
      </c>
      <c r="AD12" s="91">
        <v>1270133</v>
      </c>
      <c r="AE12" s="91">
        <v>1244533</v>
      </c>
      <c r="AF12" s="15">
        <v>1267694</v>
      </c>
    </row>
    <row r="13" spans="1:32" ht="18" customHeight="1" x14ac:dyDescent="0.15">
      <c r="A13" s="13" t="s">
        <v>49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1</v>
      </c>
      <c r="P13" s="15">
        <v>1</v>
      </c>
      <c r="Q13" s="15">
        <v>2</v>
      </c>
      <c r="R13" s="15">
        <v>2</v>
      </c>
      <c r="S13" s="15">
        <v>2</v>
      </c>
      <c r="T13" s="15">
        <v>2</v>
      </c>
      <c r="U13" s="15">
        <v>2</v>
      </c>
      <c r="V13" s="15">
        <v>2</v>
      </c>
      <c r="W13" s="15">
        <v>2</v>
      </c>
      <c r="X13" s="15">
        <v>2</v>
      </c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</row>
    <row r="14" spans="1:32" ht="18" customHeight="1" x14ac:dyDescent="0.15">
      <c r="A14" s="13" t="s">
        <v>50</v>
      </c>
      <c r="B14" s="15">
        <v>26462</v>
      </c>
      <c r="C14" s="15">
        <v>55210</v>
      </c>
      <c r="D14" s="15">
        <v>54934</v>
      </c>
      <c r="E14" s="15">
        <v>30244</v>
      </c>
      <c r="F14" s="15">
        <v>39947</v>
      </c>
      <c r="G14" s="15">
        <v>31038</v>
      </c>
      <c r="H14" s="15">
        <v>21259</v>
      </c>
      <c r="I14" s="15">
        <v>35853</v>
      </c>
      <c r="J14" s="15">
        <v>38161</v>
      </c>
      <c r="K14" s="15">
        <v>36120</v>
      </c>
      <c r="L14" s="15">
        <v>27954</v>
      </c>
      <c r="M14" s="15">
        <v>27793</v>
      </c>
      <c r="N14" s="15">
        <v>22123</v>
      </c>
      <c r="O14" s="15">
        <v>19711</v>
      </c>
      <c r="P14" s="15">
        <v>5700</v>
      </c>
      <c r="Q14" s="15">
        <v>7200</v>
      </c>
      <c r="R14" s="15">
        <v>4800</v>
      </c>
      <c r="S14" s="15">
        <v>2200</v>
      </c>
      <c r="T14" s="15">
        <v>800</v>
      </c>
      <c r="U14" s="15">
        <v>800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</row>
    <row r="15" spans="1:32" ht="18" customHeight="1" x14ac:dyDescent="0.15">
      <c r="A15" s="13" t="s">
        <v>51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15">
        <v>1</v>
      </c>
      <c r="Q15" s="15">
        <v>2</v>
      </c>
      <c r="R15" s="15">
        <v>2</v>
      </c>
      <c r="S15" s="15">
        <v>2</v>
      </c>
      <c r="T15" s="15">
        <v>2</v>
      </c>
      <c r="U15" s="15">
        <v>2</v>
      </c>
      <c r="V15" s="15">
        <v>2</v>
      </c>
      <c r="W15" s="15">
        <v>2</v>
      </c>
      <c r="X15" s="15">
        <v>2</v>
      </c>
      <c r="Y15" s="15">
        <v>2</v>
      </c>
      <c r="Z15" s="15">
        <v>2</v>
      </c>
      <c r="AA15" s="15">
        <v>2</v>
      </c>
      <c r="AB15" s="15">
        <v>2</v>
      </c>
      <c r="AC15" s="15">
        <v>2</v>
      </c>
      <c r="AD15" s="15">
        <v>2</v>
      </c>
      <c r="AE15" s="15">
        <v>2</v>
      </c>
      <c r="AF15" s="15">
        <v>2</v>
      </c>
    </row>
    <row r="16" spans="1:32" ht="18" customHeight="1" x14ac:dyDescent="0.15">
      <c r="A16" s="13" t="s">
        <v>52</v>
      </c>
      <c r="B16" s="15">
        <v>190145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1</v>
      </c>
      <c r="Q16" s="15">
        <v>2</v>
      </c>
      <c r="R16" s="15">
        <v>2</v>
      </c>
      <c r="S16" s="15">
        <v>2</v>
      </c>
      <c r="T16" s="15">
        <v>2</v>
      </c>
      <c r="U16" s="15">
        <v>2</v>
      </c>
      <c r="V16" s="15">
        <v>2</v>
      </c>
      <c r="W16" s="15">
        <v>2</v>
      </c>
      <c r="X16" s="15">
        <v>2</v>
      </c>
      <c r="Y16" s="15">
        <v>2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</row>
    <row r="17" spans="1:32" ht="18" customHeight="1" x14ac:dyDescent="0.15">
      <c r="A17" s="13" t="s">
        <v>53</v>
      </c>
      <c r="B17" s="16">
        <f t="shared" ref="B17:J17" si="2">SUM(B18:B21)</f>
        <v>1398207</v>
      </c>
      <c r="C17" s="16">
        <f t="shared" si="2"/>
        <v>1469336</v>
      </c>
      <c r="D17" s="16">
        <f t="shared" si="2"/>
        <v>1640103</v>
      </c>
      <c r="E17" s="16">
        <f t="shared" si="2"/>
        <v>1758336</v>
      </c>
      <c r="F17" s="16">
        <f t="shared" si="2"/>
        <v>1904688</v>
      </c>
      <c r="G17" s="16">
        <f t="shared" si="2"/>
        <v>1958346</v>
      </c>
      <c r="H17" s="16">
        <f t="shared" si="2"/>
        <v>2130843</v>
      </c>
      <c r="I17" s="16">
        <f t="shared" si="2"/>
        <v>2220846</v>
      </c>
      <c r="J17" s="16">
        <f t="shared" si="2"/>
        <v>2160829</v>
      </c>
      <c r="K17" s="16">
        <f t="shared" ref="K17:P17" si="3">SUM(K18:K21)</f>
        <v>2253369</v>
      </c>
      <c r="L17" s="16">
        <f t="shared" si="3"/>
        <v>2303290</v>
      </c>
      <c r="M17" s="16">
        <f t="shared" si="3"/>
        <v>2206674</v>
      </c>
      <c r="N17" s="16">
        <f t="shared" si="3"/>
        <v>2182620</v>
      </c>
      <c r="O17" s="16">
        <f t="shared" si="3"/>
        <v>2147997</v>
      </c>
      <c r="P17" s="16">
        <f t="shared" si="3"/>
        <v>1988048</v>
      </c>
      <c r="Q17" s="16">
        <f t="shared" ref="Q17:X17" si="4">SUM(Q18:Q21)</f>
        <v>1885661</v>
      </c>
      <c r="R17" s="16">
        <f t="shared" si="4"/>
        <v>1853851</v>
      </c>
      <c r="S17" s="16">
        <f t="shared" si="4"/>
        <v>1792646</v>
      </c>
      <c r="T17" s="16">
        <f t="shared" si="4"/>
        <v>1799902</v>
      </c>
      <c r="U17" s="16">
        <f t="shared" si="4"/>
        <v>1840638</v>
      </c>
      <c r="V17" s="16">
        <f t="shared" si="4"/>
        <v>1778548</v>
      </c>
      <c r="W17" s="16">
        <f t="shared" si="4"/>
        <v>1792968</v>
      </c>
      <c r="X17" s="16">
        <f t="shared" si="4"/>
        <v>1804698</v>
      </c>
      <c r="Y17" s="16">
        <f>SUM(Y18:Y21)</f>
        <v>1705138</v>
      </c>
      <c r="Z17" s="16">
        <f>SUM(Z18:Z21)</f>
        <v>1729540</v>
      </c>
      <c r="AA17" s="16">
        <f t="shared" ref="AA17:AB17" si="5">SUM(AA18:AA21)</f>
        <v>1745865</v>
      </c>
      <c r="AB17" s="16">
        <f t="shared" si="5"/>
        <v>1719226</v>
      </c>
      <c r="AC17" s="92">
        <v>1750012</v>
      </c>
      <c r="AD17" s="92">
        <v>1775729</v>
      </c>
      <c r="AE17" s="92">
        <v>1767953</v>
      </c>
      <c r="AF17" s="16">
        <f>SUM(AF18:AF21)</f>
        <v>1792927</v>
      </c>
    </row>
    <row r="18" spans="1:32" ht="18" customHeight="1" x14ac:dyDescent="0.15">
      <c r="A18" s="13" t="s">
        <v>54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</v>
      </c>
      <c r="P18" s="16">
        <v>15</v>
      </c>
      <c r="Q18" s="16">
        <v>16</v>
      </c>
      <c r="R18" s="16">
        <v>16</v>
      </c>
      <c r="S18" s="16">
        <v>191</v>
      </c>
      <c r="T18" s="16">
        <v>196</v>
      </c>
      <c r="U18" s="16">
        <v>308</v>
      </c>
      <c r="V18" s="16">
        <v>358</v>
      </c>
      <c r="W18" s="16">
        <v>364</v>
      </c>
      <c r="X18" s="16">
        <v>346</v>
      </c>
      <c r="Y18" s="16">
        <v>343</v>
      </c>
      <c r="Z18" s="16">
        <v>368</v>
      </c>
      <c r="AA18" s="16">
        <v>361</v>
      </c>
      <c r="AB18" s="16">
        <v>345</v>
      </c>
      <c r="AC18" s="92">
        <v>359</v>
      </c>
      <c r="AD18" s="92">
        <v>351</v>
      </c>
      <c r="AE18" s="92">
        <v>343</v>
      </c>
      <c r="AF18" s="16">
        <v>337</v>
      </c>
    </row>
    <row r="19" spans="1:32" ht="18" customHeight="1" x14ac:dyDescent="0.15">
      <c r="A19" s="13" t="s">
        <v>55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1</v>
      </c>
      <c r="Q19" s="15">
        <v>2</v>
      </c>
      <c r="R19" s="15">
        <v>2</v>
      </c>
      <c r="S19" s="15">
        <v>2</v>
      </c>
      <c r="T19" s="15">
        <v>2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/>
      <c r="AA19" s="15"/>
      <c r="AB19" s="15"/>
      <c r="AC19" s="91"/>
      <c r="AD19" s="91"/>
      <c r="AE19" s="91"/>
      <c r="AF19" s="15"/>
    </row>
    <row r="20" spans="1:32" ht="18" customHeight="1" x14ac:dyDescent="0.15">
      <c r="A20" s="13" t="s">
        <v>56</v>
      </c>
      <c r="B20" s="15">
        <v>1398207</v>
      </c>
      <c r="C20" s="15">
        <v>1469336</v>
      </c>
      <c r="D20" s="15">
        <v>1640103</v>
      </c>
      <c r="E20" s="15">
        <v>1758336</v>
      </c>
      <c r="F20" s="15">
        <v>1904688</v>
      </c>
      <c r="G20" s="15">
        <v>1958346</v>
      </c>
      <c r="H20" s="15">
        <v>2130843</v>
      </c>
      <c r="I20" s="15">
        <v>2220846</v>
      </c>
      <c r="J20" s="15">
        <v>2160829</v>
      </c>
      <c r="K20" s="15">
        <v>2253369</v>
      </c>
      <c r="L20" s="15">
        <v>2303290</v>
      </c>
      <c r="M20" s="15">
        <v>2206674</v>
      </c>
      <c r="N20" s="15">
        <v>2182620</v>
      </c>
      <c r="O20" s="15">
        <v>2147994</v>
      </c>
      <c r="P20" s="15">
        <v>1988031</v>
      </c>
      <c r="Q20" s="15">
        <v>1885641</v>
      </c>
      <c r="R20" s="15">
        <v>1853831</v>
      </c>
      <c r="S20" s="15">
        <v>1792451</v>
      </c>
      <c r="T20" s="15">
        <v>1799702</v>
      </c>
      <c r="U20" s="15">
        <v>1840328</v>
      </c>
      <c r="V20" s="15">
        <v>1778188</v>
      </c>
      <c r="W20" s="15">
        <v>1792602</v>
      </c>
      <c r="X20" s="15">
        <v>1804350</v>
      </c>
      <c r="Y20" s="15">
        <v>1704793</v>
      </c>
      <c r="Z20" s="15">
        <v>1729170</v>
      </c>
      <c r="AA20" s="15">
        <v>1745502</v>
      </c>
      <c r="AB20" s="15">
        <v>1718879</v>
      </c>
      <c r="AC20" s="91">
        <v>1749653</v>
      </c>
      <c r="AD20" s="91">
        <v>1775378</v>
      </c>
      <c r="AE20" s="91">
        <v>1767953</v>
      </c>
      <c r="AF20" s="15">
        <v>1792588</v>
      </c>
    </row>
    <row r="21" spans="1:32" ht="18" customHeight="1" x14ac:dyDescent="0.15">
      <c r="A21" s="13" t="s">
        <v>57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1</v>
      </c>
      <c r="P21" s="15">
        <v>1</v>
      </c>
      <c r="Q21" s="15">
        <v>2</v>
      </c>
      <c r="R21" s="15">
        <v>2</v>
      </c>
      <c r="S21" s="15">
        <v>2</v>
      </c>
      <c r="T21" s="15">
        <v>2</v>
      </c>
      <c r="U21" s="15">
        <v>2</v>
      </c>
      <c r="V21" s="15">
        <v>2</v>
      </c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>
        <v>2</v>
      </c>
      <c r="AD21" s="15">
        <v>2</v>
      </c>
      <c r="AE21" s="15">
        <v>2</v>
      </c>
      <c r="AF21" s="15">
        <v>2</v>
      </c>
    </row>
    <row r="22" spans="1:32" ht="18" customHeight="1" x14ac:dyDescent="0.15">
      <c r="A22" s="13" t="s">
        <v>58</v>
      </c>
      <c r="B22" s="16">
        <f t="shared" ref="B22:J22" si="6">+B4+B9+B11+B12+B13+B14+B15+B16+B17</f>
        <v>21264068</v>
      </c>
      <c r="C22" s="16">
        <f t="shared" si="6"/>
        <v>23493240</v>
      </c>
      <c r="D22" s="16">
        <f t="shared" si="6"/>
        <v>24859365</v>
      </c>
      <c r="E22" s="16">
        <f t="shared" si="6"/>
        <v>25068639</v>
      </c>
      <c r="F22" s="16">
        <f t="shared" si="6"/>
        <v>25180001</v>
      </c>
      <c r="G22" s="16">
        <f t="shared" si="6"/>
        <v>24351702</v>
      </c>
      <c r="H22" s="16">
        <f t="shared" si="6"/>
        <v>26070619</v>
      </c>
      <c r="I22" s="16">
        <f t="shared" si="6"/>
        <v>26630784</v>
      </c>
      <c r="J22" s="16">
        <f t="shared" si="6"/>
        <v>28184960</v>
      </c>
      <c r="K22" s="16">
        <f t="shared" ref="K22:P22" si="7">+K4+K9+K11+K12+K13+K14+K15+K16+K17</f>
        <v>27206946</v>
      </c>
      <c r="L22" s="16">
        <f t="shared" si="7"/>
        <v>27871273</v>
      </c>
      <c r="M22" s="16">
        <f t="shared" si="7"/>
        <v>26855350</v>
      </c>
      <c r="N22" s="16">
        <f t="shared" si="7"/>
        <v>26507922</v>
      </c>
      <c r="O22" s="16">
        <f t="shared" si="7"/>
        <v>25646191</v>
      </c>
      <c r="P22" s="16">
        <f t="shared" si="7"/>
        <v>24443822</v>
      </c>
      <c r="Q22" s="16">
        <f t="shared" ref="Q22:V22" si="8">+Q4+Q9+Q11+Q12+Q13+Q14+Q15+Q16+Q17</f>
        <v>24047722</v>
      </c>
      <c r="R22" s="16">
        <f t="shared" si="8"/>
        <v>24440536</v>
      </c>
      <c r="S22" s="16">
        <f t="shared" si="8"/>
        <v>26548354</v>
      </c>
      <c r="T22" s="16">
        <f t="shared" si="8"/>
        <v>28808485</v>
      </c>
      <c r="U22" s="16">
        <f t="shared" si="8"/>
        <v>28846851</v>
      </c>
      <c r="V22" s="16">
        <f t="shared" si="8"/>
        <v>26837949</v>
      </c>
      <c r="W22" s="16">
        <f>+W4+W9+W11+W12+W13+W14+W15+W16+W17</f>
        <v>26343744</v>
      </c>
      <c r="X22" s="16">
        <f>+X4+X9+X11+X12+X13+X14+X15+X16+X17</f>
        <v>27016689</v>
      </c>
      <c r="Y22" s="16">
        <f>+Y4+Y9+Y11+Y12+Y13+Y14+Y15+Y16+Y17</f>
        <v>26305348</v>
      </c>
      <c r="Z22" s="16">
        <f>+Z4+Z9+Z11+Z12+Z13+Z14+Z15+Z16+Z17</f>
        <v>27318835</v>
      </c>
      <c r="AA22" s="16">
        <f t="shared" ref="AA22:AB22" si="9">+AA4+AA9+AA11+AA12+AA13+AA14+AA15+AA16+AA17</f>
        <v>28385879</v>
      </c>
      <c r="AB22" s="16">
        <f t="shared" si="9"/>
        <v>28501854</v>
      </c>
      <c r="AC22" s="16">
        <f t="shared" ref="AC22:AD22" si="10">+AC4+AC9+AC11+AC12+AC13+AC14+AC15+AC16+AC17</f>
        <v>27794806</v>
      </c>
      <c r="AD22" s="16">
        <f t="shared" si="10"/>
        <v>28456549</v>
      </c>
      <c r="AE22" s="16">
        <f t="shared" ref="AE22" si="11">+AE4+AE9+AE11+AE12+AE13+AE14+AE15+AE16+AE17</f>
        <v>29297605</v>
      </c>
      <c r="AF22" s="16">
        <f t="shared" ref="AF22" si="12">+AF4+AF9+AF11+AF12+AF13+AF14+AF15+AF16+AF17</f>
        <v>29429809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9" t="s">
        <v>100</v>
      </c>
      <c r="K30" s="69" t="str">
        <f>財政指標!$L$1</f>
        <v>小山市</v>
      </c>
      <c r="M30" s="69"/>
      <c r="O30" s="69"/>
      <c r="P30" s="69"/>
      <c r="Q30" s="69"/>
      <c r="R30" s="69"/>
      <c r="S30" s="69"/>
      <c r="T30" s="69"/>
      <c r="U30" s="69" t="str">
        <f>財政指標!$L$1</f>
        <v>小山市</v>
      </c>
      <c r="W30" s="69"/>
      <c r="X30" s="69"/>
      <c r="Y30" s="69"/>
      <c r="Z30" s="69"/>
      <c r="AA30" s="69"/>
      <c r="AB30" s="69"/>
      <c r="AC30" s="69"/>
      <c r="AD30" s="69"/>
      <c r="AE30" s="69" t="str">
        <f>財政指標!$L$1</f>
        <v>小山市</v>
      </c>
    </row>
    <row r="31" spans="1:32" ht="18" customHeight="1" x14ac:dyDescent="0.15">
      <c r="K31" s="12"/>
      <c r="L31" s="21" t="s">
        <v>221</v>
      </c>
      <c r="V31" s="21" t="s">
        <v>221</v>
      </c>
      <c r="AF31" s="21" t="s">
        <v>221</v>
      </c>
    </row>
    <row r="32" spans="1:32" s="77" customFormat="1" ht="18" customHeight="1" x14ac:dyDescent="0.2">
      <c r="A32" s="57"/>
      <c r="B32" s="57" t="s">
        <v>10</v>
      </c>
      <c r="C32" s="57" t="s">
        <v>9</v>
      </c>
      <c r="D32" s="57" t="s">
        <v>8</v>
      </c>
      <c r="E32" s="57" t="s">
        <v>7</v>
      </c>
      <c r="F32" s="57" t="s">
        <v>6</v>
      </c>
      <c r="G32" s="57" t="s">
        <v>5</v>
      </c>
      <c r="H32" s="57" t="s">
        <v>4</v>
      </c>
      <c r="I32" s="57" t="s">
        <v>3</v>
      </c>
      <c r="J32" s="56" t="s">
        <v>2</v>
      </c>
      <c r="K32" s="56" t="s">
        <v>82</v>
      </c>
      <c r="L32" s="57" t="s">
        <v>83</v>
      </c>
      <c r="M32" s="57" t="s">
        <v>173</v>
      </c>
      <c r="N32" s="57" t="s">
        <v>181</v>
      </c>
      <c r="O32" s="57" t="s">
        <v>182</v>
      </c>
      <c r="P32" s="57" t="s">
        <v>183</v>
      </c>
      <c r="Q32" s="57" t="s">
        <v>187</v>
      </c>
      <c r="R32" s="57" t="s">
        <v>191</v>
      </c>
      <c r="S32" s="57" t="s">
        <v>194</v>
      </c>
      <c r="T32" s="57" t="s">
        <v>195</v>
      </c>
      <c r="U32" s="57" t="s">
        <v>202</v>
      </c>
      <c r="V32" s="57" t="s">
        <v>203</v>
      </c>
      <c r="W32" s="57" t="s">
        <v>204</v>
      </c>
      <c r="X32" s="57" t="s">
        <v>205</v>
      </c>
      <c r="Y32" s="57" t="s">
        <v>209</v>
      </c>
      <c r="Z32" s="57" t="s">
        <v>210</v>
      </c>
      <c r="AA32" s="47" t="s">
        <v>211</v>
      </c>
      <c r="AB32" s="47" t="s">
        <v>212</v>
      </c>
      <c r="AC32" s="47" t="s">
        <v>213</v>
      </c>
      <c r="AD32" s="47" t="s">
        <v>215</v>
      </c>
      <c r="AE32" s="47" t="str">
        <f>AE3</f>
        <v>１８(H30)</v>
      </c>
      <c r="AF32" s="47" t="str">
        <f>AF3</f>
        <v>１９(R１)</v>
      </c>
    </row>
    <row r="33" spans="1:32" ht="18" customHeight="1" x14ac:dyDescent="0.15">
      <c r="A33" s="13" t="s">
        <v>40</v>
      </c>
      <c r="B33" s="30">
        <f>B4/B$22*100</f>
        <v>49.244396697753224</v>
      </c>
      <c r="C33" s="30">
        <f>C4/C$22*100</f>
        <v>51.394098898236265</v>
      </c>
      <c r="D33" s="30">
        <f t="shared" ref="D33:L33" si="13">D4/D$22*100</f>
        <v>49.931806383630473</v>
      </c>
      <c r="E33" s="30">
        <f t="shared" si="13"/>
        <v>46.167496368670037</v>
      </c>
      <c r="F33" s="30">
        <f t="shared" si="13"/>
        <v>43.11831838291031</v>
      </c>
      <c r="G33" s="30">
        <f t="shared" si="13"/>
        <v>38.844336219291776</v>
      </c>
      <c r="H33" s="30">
        <f t="shared" si="13"/>
        <v>38.939455177493102</v>
      </c>
      <c r="I33" s="30">
        <f t="shared" si="13"/>
        <v>38.441962504746385</v>
      </c>
      <c r="J33" s="30">
        <f t="shared" si="13"/>
        <v>41.013157371874932</v>
      </c>
      <c r="K33" s="30">
        <f t="shared" si="13"/>
        <v>36.694577921388159</v>
      </c>
      <c r="L33" s="30">
        <f t="shared" si="13"/>
        <v>36.693275545756379</v>
      </c>
      <c r="M33" s="30">
        <f t="shared" ref="M33:N50" si="14">M4/M$22*100</f>
        <v>36.585030543262334</v>
      </c>
      <c r="N33" s="30">
        <f t="shared" si="14"/>
        <v>36.128995701737765</v>
      </c>
      <c r="O33" s="30">
        <f t="shared" ref="O33:P50" si="15">O4/O$22*100</f>
        <v>33.791657404407538</v>
      </c>
      <c r="P33" s="30">
        <f t="shared" si="15"/>
        <v>34.365276428538877</v>
      </c>
      <c r="Q33" s="30">
        <f t="shared" ref="Q33:R50" si="16">Q4/Q$22*100</f>
        <v>35.369973921022542</v>
      </c>
      <c r="R33" s="30">
        <f t="shared" si="16"/>
        <v>36.515393934077387</v>
      </c>
      <c r="S33" s="30">
        <f t="shared" ref="S33:T50" si="17">S4/S$22*100</f>
        <v>41.573127283145311</v>
      </c>
      <c r="T33" s="30">
        <f t="shared" si="17"/>
        <v>45.043632110470234</v>
      </c>
      <c r="U33" s="30">
        <f t="shared" ref="U33:U50" si="18">U4/U$22*100</f>
        <v>43.643332161281663</v>
      </c>
      <c r="V33" s="30">
        <f t="shared" ref="V33:W50" si="19">V4/V$22*100</f>
        <v>40.650457305809766</v>
      </c>
      <c r="W33" s="30">
        <f t="shared" si="19"/>
        <v>39.59350652663494</v>
      </c>
      <c r="X33" s="30">
        <f t="shared" ref="X33:Y50" si="20">X4/X$22*100</f>
        <v>40.841570186487324</v>
      </c>
      <c r="Y33" s="30">
        <f t="shared" si="20"/>
        <v>42.205326460611737</v>
      </c>
      <c r="Z33" s="30">
        <f t="shared" ref="Z33:AB50" si="21">Z4/Z$22*100</f>
        <v>42.791667360632324</v>
      </c>
      <c r="AA33" s="30">
        <f t="shared" si="21"/>
        <v>44.960992752769783</v>
      </c>
      <c r="AB33" s="30">
        <f t="shared" si="21"/>
        <v>44.928933394999497</v>
      </c>
      <c r="AC33" s="30">
        <f t="shared" ref="AC33" si="22">AC4/AC$22*100</f>
        <v>42.780651176338488</v>
      </c>
      <c r="AD33" s="30">
        <f t="shared" ref="AD33" si="23">AD4/AD$22*100</f>
        <v>43.296377926922901</v>
      </c>
      <c r="AE33" s="30">
        <f t="shared" ref="AE33" si="24">AE4/AE$22*100</f>
        <v>45.559167720364854</v>
      </c>
      <c r="AF33" s="30">
        <f t="shared" ref="AF33" si="25">AF4/AF$22*100</f>
        <v>45.291697271973462</v>
      </c>
    </row>
    <row r="34" spans="1:32" ht="18" customHeight="1" x14ac:dyDescent="0.15">
      <c r="A34" s="13" t="s">
        <v>41</v>
      </c>
      <c r="B34" s="30">
        <f t="shared" ref="B34:C50" si="26">B5/B$22*100</f>
        <v>0.41872514704147867</v>
      </c>
      <c r="C34" s="30">
        <f t="shared" si="26"/>
        <v>0.39121040775984922</v>
      </c>
      <c r="D34" s="30">
        <f t="shared" ref="D34:L34" si="27">D5/D$22*100</f>
        <v>0.38622466824876661</v>
      </c>
      <c r="E34" s="30">
        <f t="shared" si="27"/>
        <v>0.38759583238643308</v>
      </c>
      <c r="F34" s="30">
        <f t="shared" si="27"/>
        <v>0.40043683874357272</v>
      </c>
      <c r="G34" s="30">
        <f t="shared" si="27"/>
        <v>0.42013079824974864</v>
      </c>
      <c r="H34" s="30">
        <f t="shared" si="27"/>
        <v>0.40807239751384494</v>
      </c>
      <c r="I34" s="30">
        <f t="shared" si="27"/>
        <v>0.49479204217194656</v>
      </c>
      <c r="J34" s="30">
        <f t="shared" si="27"/>
        <v>0.48699732055677925</v>
      </c>
      <c r="K34" s="30">
        <f t="shared" si="27"/>
        <v>0.5066500297387293</v>
      </c>
      <c r="L34" s="30">
        <f t="shared" si="27"/>
        <v>0.50697720193835427</v>
      </c>
      <c r="M34" s="30">
        <f t="shared" si="14"/>
        <v>0.52131139605330035</v>
      </c>
      <c r="N34" s="30">
        <f t="shared" si="14"/>
        <v>0.51821112194309304</v>
      </c>
      <c r="O34" s="30">
        <f t="shared" si="15"/>
        <v>0.55057298762221651</v>
      </c>
      <c r="P34" s="30">
        <f t="shared" si="15"/>
        <v>0.56865902558118775</v>
      </c>
      <c r="Q34" s="30">
        <f t="shared" si="16"/>
        <v>0.69159149461225466</v>
      </c>
      <c r="R34" s="30">
        <f t="shared" si="16"/>
        <v>0.76631298102463874</v>
      </c>
      <c r="S34" s="30">
        <f t="shared" si="17"/>
        <v>0.8014244498924491</v>
      </c>
      <c r="T34" s="30">
        <f t="shared" si="17"/>
        <v>0.75835990681217702</v>
      </c>
      <c r="U34" s="30">
        <f t="shared" si="18"/>
        <v>0.78364532752639104</v>
      </c>
      <c r="V34" s="30">
        <f t="shared" si="19"/>
        <v>0.85441700481657534</v>
      </c>
      <c r="W34" s="30">
        <f t="shared" si="19"/>
        <v>0.86173400409600087</v>
      </c>
      <c r="X34" s="30">
        <f t="shared" si="20"/>
        <v>0.84994130850009042</v>
      </c>
      <c r="Y34" s="30">
        <f t="shared" si="20"/>
        <v>0.87555199801956618</v>
      </c>
      <c r="Z34" s="30">
        <f t="shared" si="21"/>
        <v>0.86196208586493528</v>
      </c>
      <c r="AA34" s="30">
        <f t="shared" si="21"/>
        <v>0.96675181346330685</v>
      </c>
      <c r="AB34" s="30">
        <f t="shared" si="21"/>
        <v>0.98002747470392637</v>
      </c>
      <c r="AC34" s="30">
        <f t="shared" ref="AC34" si="28">AC5/AC$22*100</f>
        <v>1.0374528248191406</v>
      </c>
      <c r="AD34" s="30">
        <f t="shared" ref="AD34" si="29">AD5/AD$22*100</f>
        <v>1.0302162781579733</v>
      </c>
      <c r="AE34" s="30">
        <f t="shared" ref="AE34" si="30">AE5/AE$22*100</f>
        <v>1.0173664366080435</v>
      </c>
      <c r="AF34" s="30">
        <f t="shared" ref="AF34" si="31">AF5/AF$22*100</f>
        <v>1.0276961022750777</v>
      </c>
    </row>
    <row r="35" spans="1:32" ht="18" customHeight="1" x14ac:dyDescent="0.15">
      <c r="A35" s="13" t="s">
        <v>42</v>
      </c>
      <c r="B35" s="30">
        <f t="shared" si="26"/>
        <v>27.401191531178327</v>
      </c>
      <c r="C35" s="30">
        <f t="shared" si="26"/>
        <v>28.919404049845827</v>
      </c>
      <c r="D35" s="30">
        <f t="shared" ref="D35:L35" si="32">D6/D$22*100</f>
        <v>28.267749397460474</v>
      </c>
      <c r="E35" s="30">
        <f t="shared" si="32"/>
        <v>30.155127288721179</v>
      </c>
      <c r="F35" s="30">
        <f t="shared" si="32"/>
        <v>30.44713540718287</v>
      </c>
      <c r="G35" s="30">
        <f t="shared" si="32"/>
        <v>26.748027714859518</v>
      </c>
      <c r="H35" s="30">
        <f t="shared" si="32"/>
        <v>26.183578533367392</v>
      </c>
      <c r="I35" s="30">
        <f t="shared" si="32"/>
        <v>25.213786421008109</v>
      </c>
      <c r="J35" s="30">
        <f t="shared" si="32"/>
        <v>26.791022587933423</v>
      </c>
      <c r="K35" s="30">
        <f t="shared" si="32"/>
        <v>25.506405606862309</v>
      </c>
      <c r="L35" s="30">
        <f t="shared" si="32"/>
        <v>24.121395531520932</v>
      </c>
      <c r="M35" s="30">
        <f t="shared" si="14"/>
        <v>24.028154539039708</v>
      </c>
      <c r="N35" s="30">
        <f t="shared" si="14"/>
        <v>24.296559345542061</v>
      </c>
      <c r="O35" s="30">
        <f t="shared" si="15"/>
        <v>24.934513667156267</v>
      </c>
      <c r="P35" s="30">
        <f t="shared" si="15"/>
        <v>24.000416137869109</v>
      </c>
      <c r="Q35" s="30">
        <f t="shared" si="16"/>
        <v>23.756524630482669</v>
      </c>
      <c r="R35" s="30">
        <f t="shared" si="16"/>
        <v>24.811473038070851</v>
      </c>
      <c r="S35" s="30">
        <f t="shared" si="17"/>
        <v>25.361903792604242</v>
      </c>
      <c r="T35" s="30">
        <f t="shared" si="17"/>
        <v>28.584915173428939</v>
      </c>
      <c r="U35" s="30">
        <f t="shared" si="18"/>
        <v>29.445924617560511</v>
      </c>
      <c r="V35" s="30">
        <f t="shared" si="19"/>
        <v>31.620858956099813</v>
      </c>
      <c r="W35" s="30">
        <f t="shared" si="19"/>
        <v>29.580875064683287</v>
      </c>
      <c r="X35" s="30">
        <f t="shared" si="20"/>
        <v>28.807715852967767</v>
      </c>
      <c r="Y35" s="30">
        <f t="shared" si="20"/>
        <v>30.915702008580155</v>
      </c>
      <c r="Z35" s="30">
        <f t="shared" si="21"/>
        <v>30.505312543525378</v>
      </c>
      <c r="AA35" s="30">
        <f t="shared" si="21"/>
        <v>29.554631723752507</v>
      </c>
      <c r="AB35" s="30">
        <f t="shared" si="21"/>
        <v>29.98182504197797</v>
      </c>
      <c r="AC35" s="30">
        <f t="shared" ref="AC35" si="33">AC6/AC$22*100</f>
        <v>31.368993904832436</v>
      </c>
      <c r="AD35" s="30">
        <f t="shared" ref="AD35" si="34">AD6/AD$22*100</f>
        <v>31.196035049787664</v>
      </c>
      <c r="AE35" s="30">
        <f t="shared" ref="AE35" si="35">AE6/AE$22*100</f>
        <v>31.056934517343652</v>
      </c>
      <c r="AF35" s="30">
        <f t="shared" ref="AF35" si="36">AF6/AF$22*100</f>
        <v>31.555298235200912</v>
      </c>
    </row>
    <row r="36" spans="1:32" ht="18" customHeight="1" x14ac:dyDescent="0.15">
      <c r="A36" s="13" t="s">
        <v>43</v>
      </c>
      <c r="B36" s="30">
        <f t="shared" si="26"/>
        <v>2.0095966585509415</v>
      </c>
      <c r="C36" s="30">
        <f t="shared" si="26"/>
        <v>1.9345394675234238</v>
      </c>
      <c r="D36" s="30">
        <f t="shared" ref="D36:L36" si="37">D7/D$22*100</f>
        <v>1.9347839335397343</v>
      </c>
      <c r="E36" s="30">
        <f t="shared" si="37"/>
        <v>2.0230695411904893</v>
      </c>
      <c r="F36" s="30">
        <f t="shared" si="37"/>
        <v>2.0035027004168904</v>
      </c>
      <c r="G36" s="30">
        <f t="shared" si="37"/>
        <v>2.3048080992449727</v>
      </c>
      <c r="H36" s="30">
        <f t="shared" si="37"/>
        <v>2.228243986074899</v>
      </c>
      <c r="I36" s="30">
        <f t="shared" si="37"/>
        <v>2.3012690876843882</v>
      </c>
      <c r="J36" s="30">
        <f t="shared" si="37"/>
        <v>2.2009859158927316</v>
      </c>
      <c r="K36" s="30">
        <f t="shared" si="37"/>
        <v>2.3392188156656757</v>
      </c>
      <c r="L36" s="30">
        <f t="shared" si="37"/>
        <v>2.3318489973529375</v>
      </c>
      <c r="M36" s="30">
        <f t="shared" si="14"/>
        <v>2.4671657602675072</v>
      </c>
      <c r="N36" s="30">
        <f t="shared" si="14"/>
        <v>2.4558696075837254</v>
      </c>
      <c r="O36" s="30">
        <f t="shared" si="15"/>
        <v>2.4732327697317702</v>
      </c>
      <c r="P36" s="30">
        <f t="shared" si="15"/>
        <v>2.6324279402787338</v>
      </c>
      <c r="Q36" s="30">
        <f t="shared" si="16"/>
        <v>2.7125355158380491</v>
      </c>
      <c r="R36" s="30">
        <f t="shared" si="16"/>
        <v>2.6245864656978064</v>
      </c>
      <c r="S36" s="30">
        <f t="shared" si="17"/>
        <v>2.4717238590384922</v>
      </c>
      <c r="T36" s="30">
        <f t="shared" si="17"/>
        <v>2.338474237711563</v>
      </c>
      <c r="U36" s="30">
        <f t="shared" si="18"/>
        <v>2.4074794160374733</v>
      </c>
      <c r="V36" s="30">
        <f t="shared" si="19"/>
        <v>2.4896537362076367</v>
      </c>
      <c r="W36" s="30">
        <f t="shared" si="19"/>
        <v>2.7100931439358051</v>
      </c>
      <c r="X36" s="30">
        <f t="shared" si="20"/>
        <v>2.6544888605705901</v>
      </c>
      <c r="Y36" s="30">
        <f t="shared" si="20"/>
        <v>2.6793829148354167</v>
      </c>
      <c r="Z36" s="30">
        <f t="shared" si="21"/>
        <v>2.5657938927483546</v>
      </c>
      <c r="AA36" s="30">
        <f t="shared" si="21"/>
        <v>2.5184529251322463</v>
      </c>
      <c r="AB36" s="30">
        <f t="shared" si="21"/>
        <v>2.4587663665668908</v>
      </c>
      <c r="AC36" s="30">
        <f t="shared" ref="AC36" si="38">AC7/AC$22*100</f>
        <v>2.5466916372792818</v>
      </c>
      <c r="AD36" s="30">
        <f t="shared" ref="AD36" si="39">AD7/AD$22*100</f>
        <v>2.5422162047829482</v>
      </c>
      <c r="AE36" s="30">
        <f t="shared" ref="AE36" si="40">AE7/AE$22*100</f>
        <v>2.4750077694064072</v>
      </c>
      <c r="AF36" s="30">
        <f t="shared" ref="AF36" si="41">AF7/AF$22*100</f>
        <v>2.5127108368253426</v>
      </c>
    </row>
    <row r="37" spans="1:32" ht="18" customHeight="1" x14ac:dyDescent="0.15">
      <c r="A37" s="13" t="s">
        <v>44</v>
      </c>
      <c r="B37" s="30">
        <f t="shared" si="26"/>
        <v>19.414883360982479</v>
      </c>
      <c r="C37" s="30">
        <f t="shared" si="26"/>
        <v>20.148944973107159</v>
      </c>
      <c r="D37" s="30">
        <f t="shared" ref="D37:L37" si="42">D8/D$22*100</f>
        <v>19.3430483843815</v>
      </c>
      <c r="E37" s="30">
        <f t="shared" si="42"/>
        <v>13.601703706371934</v>
      </c>
      <c r="F37" s="30">
        <f t="shared" si="42"/>
        <v>10.26724343656698</v>
      </c>
      <c r="G37" s="30">
        <f t="shared" si="42"/>
        <v>9.3713696069375345</v>
      </c>
      <c r="H37" s="30">
        <f t="shared" si="42"/>
        <v>10.119560260536966</v>
      </c>
      <c r="I37" s="30">
        <f t="shared" si="42"/>
        <v>10.432114953881943</v>
      </c>
      <c r="J37" s="30">
        <f t="shared" si="42"/>
        <v>11.534151547491996</v>
      </c>
      <c r="K37" s="30">
        <f t="shared" si="42"/>
        <v>8.3423034691214504</v>
      </c>
      <c r="L37" s="30">
        <f t="shared" si="42"/>
        <v>9.733053814944153</v>
      </c>
      <c r="M37" s="30">
        <f t="shared" si="14"/>
        <v>9.5683988479018147</v>
      </c>
      <c r="N37" s="30">
        <f t="shared" si="14"/>
        <v>8.858355626668887</v>
      </c>
      <c r="O37" s="30">
        <f t="shared" si="15"/>
        <v>5.833337979897288</v>
      </c>
      <c r="P37" s="30">
        <f t="shared" si="15"/>
        <v>7.1637733248098439</v>
      </c>
      <c r="Q37" s="30">
        <f t="shared" si="16"/>
        <v>8.2093222800895642</v>
      </c>
      <c r="R37" s="30">
        <f t="shared" si="16"/>
        <v>8.3130214492840917</v>
      </c>
      <c r="S37" s="30">
        <f t="shared" si="17"/>
        <v>12.938075181610129</v>
      </c>
      <c r="T37" s="30">
        <f t="shared" si="17"/>
        <v>13.361882792517552</v>
      </c>
      <c r="U37" s="30">
        <f t="shared" si="18"/>
        <v>11.006282800157285</v>
      </c>
      <c r="V37" s="30">
        <f t="shared" si="19"/>
        <v>5.6855276086857458</v>
      </c>
      <c r="W37" s="30">
        <f t="shared" si="19"/>
        <v>6.4408043139198439</v>
      </c>
      <c r="X37" s="30">
        <f t="shared" si="20"/>
        <v>8.5294241644488711</v>
      </c>
      <c r="Y37" s="30">
        <f t="shared" si="20"/>
        <v>7.7346895391765962</v>
      </c>
      <c r="Z37" s="30">
        <f t="shared" si="21"/>
        <v>8.8585988384936609</v>
      </c>
      <c r="AA37" s="30">
        <f t="shared" si="21"/>
        <v>11.921156290421726</v>
      </c>
      <c r="AB37" s="30">
        <f t="shared" si="21"/>
        <v>11.50831451175071</v>
      </c>
      <c r="AC37" s="30">
        <f t="shared" ref="AC37" si="43">AC8/AC$22*100</f>
        <v>7.8275128094076285</v>
      </c>
      <c r="AD37" s="30">
        <f t="shared" ref="AD37" si="44">AD8/AD$22*100</f>
        <v>8.527910394194322</v>
      </c>
      <c r="AE37" s="30">
        <f t="shared" ref="AE37" si="45">AE8/AE$22*100</f>
        <v>11.009858997006752</v>
      </c>
      <c r="AF37" s="30">
        <f t="shared" ref="AF37" si="46">AF8/AF$22*100</f>
        <v>10.195992097672125</v>
      </c>
    </row>
    <row r="38" spans="1:32" ht="18" customHeight="1" x14ac:dyDescent="0.15">
      <c r="A38" s="13" t="s">
        <v>45</v>
      </c>
      <c r="B38" s="30">
        <f t="shared" si="26"/>
        <v>39.087680682736718</v>
      </c>
      <c r="C38" s="30">
        <f t="shared" si="26"/>
        <v>37.915591889411594</v>
      </c>
      <c r="D38" s="30">
        <f t="shared" ref="D38:L38" si="47">D9/D$22*100</f>
        <v>39.114627425117256</v>
      </c>
      <c r="E38" s="30">
        <f t="shared" si="47"/>
        <v>42.48247381918101</v>
      </c>
      <c r="F38" s="30">
        <f t="shared" si="47"/>
        <v>44.904271449393505</v>
      </c>
      <c r="G38" s="30">
        <f t="shared" si="47"/>
        <v>48.501599600717846</v>
      </c>
      <c r="H38" s="30">
        <f t="shared" si="47"/>
        <v>48.579878368058694</v>
      </c>
      <c r="I38" s="30">
        <f t="shared" si="47"/>
        <v>48.900539315703213</v>
      </c>
      <c r="J38" s="30">
        <f t="shared" si="47"/>
        <v>46.473168668680032</v>
      </c>
      <c r="K38" s="30">
        <f t="shared" si="47"/>
        <v>49.899694732367237</v>
      </c>
      <c r="L38" s="30">
        <f t="shared" si="47"/>
        <v>49.844885090106935</v>
      </c>
      <c r="M38" s="30">
        <f t="shared" si="14"/>
        <v>50.018707631812653</v>
      </c>
      <c r="N38" s="30">
        <f t="shared" si="14"/>
        <v>50.567720849638832</v>
      </c>
      <c r="O38" s="30">
        <f t="shared" si="15"/>
        <v>52.698511837488851</v>
      </c>
      <c r="P38" s="30">
        <f t="shared" si="15"/>
        <v>51.848233880937279</v>
      </c>
      <c r="Q38" s="30">
        <f t="shared" si="16"/>
        <v>50.988733984865597</v>
      </c>
      <c r="R38" s="30">
        <f t="shared" si="16"/>
        <v>50.324141827331445</v>
      </c>
      <c r="S38" s="30">
        <f t="shared" si="17"/>
        <v>46.282684794695747</v>
      </c>
      <c r="T38" s="30">
        <f t="shared" si="17"/>
        <v>43.791806476459968</v>
      </c>
      <c r="U38" s="30">
        <f t="shared" si="18"/>
        <v>45.298975614357353</v>
      </c>
      <c r="V38" s="30">
        <f t="shared" si="19"/>
        <v>47.970200703488928</v>
      </c>
      <c r="W38" s="30">
        <f t="shared" si="19"/>
        <v>48.608030050701977</v>
      </c>
      <c r="X38" s="30">
        <f t="shared" si="20"/>
        <v>46.872427631676111</v>
      </c>
      <c r="Y38" s="30">
        <f t="shared" si="20"/>
        <v>45.573436245739842</v>
      </c>
      <c r="Z38" s="30">
        <f t="shared" si="21"/>
        <v>44.711141598827332</v>
      </c>
      <c r="AA38" s="30">
        <f t="shared" si="21"/>
        <v>43.072539694825025</v>
      </c>
      <c r="AB38" s="30">
        <f t="shared" si="21"/>
        <v>43.23223324349356</v>
      </c>
      <c r="AC38" s="30">
        <f t="shared" ref="AC38" si="48">AC9/AC$22*100</f>
        <v>44.938453608922472</v>
      </c>
      <c r="AD38" s="30">
        <f t="shared" ref="AD38" si="49">AD9/AD$22*100</f>
        <v>44.764718307901639</v>
      </c>
      <c r="AE38" s="30">
        <f t="shared" ref="AE38" si="50">AE9/AE$22*100</f>
        <v>42.903343123098288</v>
      </c>
      <c r="AF38" s="30">
        <f t="shared" ref="AF38" si="51">AF9/AF$22*100</f>
        <v>42.992263388457602</v>
      </c>
    </row>
    <row r="39" spans="1:32" ht="18" customHeight="1" x14ac:dyDescent="0.15">
      <c r="A39" s="13" t="s">
        <v>46</v>
      </c>
      <c r="B39" s="30">
        <f t="shared" si="26"/>
        <v>39.018023268172392</v>
      </c>
      <c r="C39" s="30">
        <f t="shared" si="26"/>
        <v>37.852126824567407</v>
      </c>
      <c r="D39" s="30">
        <f t="shared" ref="D39:L39" si="52">D10/D$22*100</f>
        <v>39.053668506818255</v>
      </c>
      <c r="E39" s="30">
        <f t="shared" si="52"/>
        <v>42.40909129530327</v>
      </c>
      <c r="F39" s="30">
        <f t="shared" si="52"/>
        <v>44.830724986865569</v>
      </c>
      <c r="G39" s="30">
        <f t="shared" si="52"/>
        <v>48.426023774436793</v>
      </c>
      <c r="H39" s="30">
        <f t="shared" si="52"/>
        <v>48.511099793986482</v>
      </c>
      <c r="I39" s="30">
        <f t="shared" si="52"/>
        <v>48.830864311016903</v>
      </c>
      <c r="J39" s="30">
        <f t="shared" si="52"/>
        <v>46.406796390699149</v>
      </c>
      <c r="K39" s="30">
        <f t="shared" si="52"/>
        <v>49.830186747163758</v>
      </c>
      <c r="L39" s="30">
        <f t="shared" si="52"/>
        <v>49.773765267198236</v>
      </c>
      <c r="M39" s="30">
        <f t="shared" si="14"/>
        <v>49.938030969620577</v>
      </c>
      <c r="N39" s="30">
        <f t="shared" si="14"/>
        <v>50.485813259900191</v>
      </c>
      <c r="O39" s="30">
        <f t="shared" si="15"/>
        <v>52.610362295126009</v>
      </c>
      <c r="P39" s="30">
        <f t="shared" si="15"/>
        <v>51.74912090261499</v>
      </c>
      <c r="Q39" s="30">
        <f t="shared" si="16"/>
        <v>50.861861260704856</v>
      </c>
      <c r="R39" s="30">
        <f t="shared" si="16"/>
        <v>50.200020163223911</v>
      </c>
      <c r="S39" s="30">
        <f t="shared" si="17"/>
        <v>46.158398370008172</v>
      </c>
      <c r="T39" s="30">
        <f t="shared" si="17"/>
        <v>43.688927064370098</v>
      </c>
      <c r="U39" s="30">
        <f t="shared" si="18"/>
        <v>45.222776655933778</v>
      </c>
      <c r="V39" s="30">
        <f t="shared" si="19"/>
        <v>47.891860141771637</v>
      </c>
      <c r="W39" s="30">
        <f t="shared" si="19"/>
        <v>48.528952452620253</v>
      </c>
      <c r="X39" s="30">
        <f t="shared" si="20"/>
        <v>46.794845956142147</v>
      </c>
      <c r="Y39" s="30">
        <f t="shared" si="20"/>
        <v>45.498865857999675</v>
      </c>
      <c r="Z39" s="30">
        <f t="shared" si="21"/>
        <v>44.643419091626711</v>
      </c>
      <c r="AA39" s="30">
        <f t="shared" si="21"/>
        <v>43.007377013056384</v>
      </c>
      <c r="AB39" s="30">
        <f t="shared" si="21"/>
        <v>43.168437393581485</v>
      </c>
      <c r="AC39" s="30">
        <f t="shared" ref="AC39" si="53">AC10/AC$22*100</f>
        <v>44.879025239463807</v>
      </c>
      <c r="AD39" s="30">
        <f t="shared" ref="AD39" si="54">AD10/AD$22*100</f>
        <v>44.703498656846968</v>
      </c>
      <c r="AE39" s="30">
        <f t="shared" ref="AE39" si="55">AE10/AE$22*100</f>
        <v>42.845512457417598</v>
      </c>
      <c r="AF39" s="30">
        <f t="shared" ref="AF39" si="56">AF10/AF$22*100</f>
        <v>42.930152893618846</v>
      </c>
    </row>
    <row r="40" spans="1:32" ht="18" customHeight="1" x14ac:dyDescent="0.15">
      <c r="A40" s="13" t="s">
        <v>47</v>
      </c>
      <c r="B40" s="30">
        <f t="shared" si="26"/>
        <v>0.49693219566453606</v>
      </c>
      <c r="C40" s="30">
        <f t="shared" si="26"/>
        <v>0.4666533862506832</v>
      </c>
      <c r="D40" s="30">
        <f t="shared" ref="D40:L40" si="57">D11/D$22*100</f>
        <v>0.46460961492781494</v>
      </c>
      <c r="E40" s="30">
        <f t="shared" si="57"/>
        <v>0.48549105517854396</v>
      </c>
      <c r="F40" s="30">
        <f t="shared" si="57"/>
        <v>0.48247813810650764</v>
      </c>
      <c r="G40" s="30">
        <f t="shared" si="57"/>
        <v>0.51065013854062435</v>
      </c>
      <c r="H40" s="30">
        <f t="shared" si="57"/>
        <v>0.4887532589847598</v>
      </c>
      <c r="I40" s="30">
        <f t="shared" si="57"/>
        <v>0.49196824246706372</v>
      </c>
      <c r="J40" s="30">
        <f t="shared" si="57"/>
        <v>0.47888306387520158</v>
      </c>
      <c r="K40" s="30">
        <f t="shared" si="57"/>
        <v>0.51028145533129665</v>
      </c>
      <c r="L40" s="30">
        <f t="shared" si="57"/>
        <v>0.51189624528452649</v>
      </c>
      <c r="M40" s="30">
        <f t="shared" si="14"/>
        <v>0.55008406146261368</v>
      </c>
      <c r="N40" s="30">
        <f t="shared" si="14"/>
        <v>0.57480175171784498</v>
      </c>
      <c r="O40" s="30">
        <f t="shared" si="15"/>
        <v>0.62257198349649667</v>
      </c>
      <c r="P40" s="30">
        <f t="shared" si="15"/>
        <v>0.68512608216505588</v>
      </c>
      <c r="Q40" s="30">
        <f t="shared" si="16"/>
        <v>0.72769886478228585</v>
      </c>
      <c r="R40" s="30">
        <f t="shared" si="16"/>
        <v>0.74860060352195223</v>
      </c>
      <c r="S40" s="30">
        <f t="shared" si="17"/>
        <v>0.72444415951361807</v>
      </c>
      <c r="T40" s="30">
        <f t="shared" si="17"/>
        <v>0.70716318473533057</v>
      </c>
      <c r="U40" s="30">
        <f t="shared" si="18"/>
        <v>0.73835442211699298</v>
      </c>
      <c r="V40" s="30">
        <f t="shared" si="19"/>
        <v>0.82755951283758677</v>
      </c>
      <c r="W40" s="30">
        <f t="shared" si="19"/>
        <v>0.86385974597991844</v>
      </c>
      <c r="X40" s="30">
        <f t="shared" si="20"/>
        <v>0.87005480205216856</v>
      </c>
      <c r="Y40" s="30">
        <f t="shared" si="20"/>
        <v>0.92176313348905325</v>
      </c>
      <c r="Z40" s="30">
        <f t="shared" si="21"/>
        <v>0.93261297562652279</v>
      </c>
      <c r="AA40" s="30">
        <f t="shared" si="21"/>
        <v>0.92603438491371015</v>
      </c>
      <c r="AB40" s="30">
        <f t="shared" si="21"/>
        <v>0.96166375703138474</v>
      </c>
      <c r="AC40" s="30">
        <f t="shared" ref="AC40" si="58">AC11/AC$22*100</f>
        <v>1.1938273647241862</v>
      </c>
      <c r="AD40" s="30">
        <f t="shared" ref="AD40" si="59">AD11/AD$22*100</f>
        <v>1.2353289922822337</v>
      </c>
      <c r="AE40" s="30">
        <f t="shared" ref="AE40" si="60">AE11/AE$22*100</f>
        <v>1.2551060061052772</v>
      </c>
      <c r="AF40" s="30">
        <f t="shared" ref="AF40" si="61">AF11/AF$22*100</f>
        <v>1.3162878495066006</v>
      </c>
    </row>
    <row r="41" spans="1:32" ht="18" customHeight="1" x14ac:dyDescent="0.15">
      <c r="A41" s="13" t="s">
        <v>48</v>
      </c>
      <c r="B41" s="30">
        <f t="shared" si="26"/>
        <v>3.5768931890172659</v>
      </c>
      <c r="C41" s="30">
        <f t="shared" si="26"/>
        <v>3.73435933059893</v>
      </c>
      <c r="D41" s="30">
        <f t="shared" ref="D41:L41" si="62">D12/D$22*100</f>
        <v>3.6704517593269177</v>
      </c>
      <c r="E41" s="30">
        <f t="shared" si="62"/>
        <v>3.7298075894746421</v>
      </c>
      <c r="F41" s="30">
        <f t="shared" si="62"/>
        <v>3.7719974673551442</v>
      </c>
      <c r="G41" s="30">
        <f t="shared" si="62"/>
        <v>3.9740302341084823</v>
      </c>
      <c r="H41" s="30">
        <f t="shared" si="62"/>
        <v>3.7370190558191201</v>
      </c>
      <c r="I41" s="30">
        <f t="shared" si="62"/>
        <v>3.691506040528135</v>
      </c>
      <c r="J41" s="30">
        <f t="shared" si="62"/>
        <v>4.2327929505665436</v>
      </c>
      <c r="K41" s="30">
        <f t="shared" si="62"/>
        <v>4.4803558620655179</v>
      </c>
      <c r="L41" s="30">
        <f t="shared" si="62"/>
        <v>4.5856175998850137</v>
      </c>
      <c r="M41" s="30">
        <f t="shared" si="14"/>
        <v>4.5257983977121876</v>
      </c>
      <c r="N41" s="30">
        <f t="shared" si="14"/>
        <v>4.4111831927074476</v>
      </c>
      <c r="O41" s="30">
        <f t="shared" si="15"/>
        <v>4.4348885961271991</v>
      </c>
      <c r="P41" s="30">
        <f t="shared" si="15"/>
        <v>4.944901824272816</v>
      </c>
      <c r="Q41" s="30">
        <f t="shared" si="16"/>
        <v>5.0422988090098517</v>
      </c>
      <c r="R41" s="30">
        <f t="shared" si="16"/>
        <v>4.8070508764619566</v>
      </c>
      <c r="S41" s="30">
        <f t="shared" si="17"/>
        <v>4.6590534388685638</v>
      </c>
      <c r="T41" s="30">
        <f t="shared" si="17"/>
        <v>4.2067814395654617</v>
      </c>
      <c r="U41" s="30">
        <f t="shared" si="18"/>
        <v>3.9358195457798848</v>
      </c>
      <c r="V41" s="30">
        <f t="shared" si="19"/>
        <v>3.9247708533912187</v>
      </c>
      <c r="W41" s="30">
        <f t="shared" si="19"/>
        <v>4.1285323756562473</v>
      </c>
      <c r="X41" s="30">
        <f t="shared" si="20"/>
        <v>4.7359874483509063</v>
      </c>
      <c r="Y41" s="30">
        <f t="shared" si="20"/>
        <v>4.8173550108517853</v>
      </c>
      <c r="Z41" s="30">
        <f t="shared" si="21"/>
        <v>5.2336126339208828</v>
      </c>
      <c r="AA41" s="30">
        <f t="shared" si="21"/>
        <v>4.8899419320430422</v>
      </c>
      <c r="AB41" s="30">
        <f t="shared" si="21"/>
        <v>4.8451690195311503</v>
      </c>
      <c r="AC41" s="30">
        <f t="shared" ref="AC41" si="63">AC12/AC$22*100</f>
        <v>4.7908627244960806</v>
      </c>
      <c r="AD41" s="30">
        <f t="shared" ref="AD41" si="64">AD12/AD$22*100</f>
        <v>4.4634119196955329</v>
      </c>
      <c r="AE41" s="30">
        <f t="shared" ref="AE41" si="65">AE12/AE$22*100</f>
        <v>4.2479001269899026</v>
      </c>
      <c r="AF41" s="30">
        <f t="shared" ref="AF41" si="66">AF12/AF$22*100</f>
        <v>4.3075169125290618</v>
      </c>
    </row>
    <row r="42" spans="1:32" ht="18" customHeight="1" x14ac:dyDescent="0.15">
      <c r="A42" s="13" t="s">
        <v>49</v>
      </c>
      <c r="B42" s="30">
        <f t="shared" si="26"/>
        <v>0</v>
      </c>
      <c r="C42" s="30">
        <f t="shared" si="26"/>
        <v>0</v>
      </c>
      <c r="D42" s="30">
        <f t="shared" ref="D42:L42" si="67">D13/D$22*100</f>
        <v>0</v>
      </c>
      <c r="E42" s="30">
        <f t="shared" si="67"/>
        <v>0</v>
      </c>
      <c r="F42" s="30">
        <f t="shared" si="67"/>
        <v>0</v>
      </c>
      <c r="G42" s="30">
        <f t="shared" si="67"/>
        <v>0</v>
      </c>
      <c r="H42" s="30">
        <f t="shared" si="67"/>
        <v>0</v>
      </c>
      <c r="I42" s="30">
        <f t="shared" si="67"/>
        <v>0</v>
      </c>
      <c r="J42" s="30">
        <f t="shared" si="67"/>
        <v>0</v>
      </c>
      <c r="K42" s="30">
        <f t="shared" si="67"/>
        <v>0</v>
      </c>
      <c r="L42" s="30">
        <f t="shared" si="67"/>
        <v>0</v>
      </c>
      <c r="M42" s="30">
        <f t="shared" si="14"/>
        <v>0</v>
      </c>
      <c r="N42" s="30">
        <f t="shared" si="14"/>
        <v>0</v>
      </c>
      <c r="O42" s="30">
        <f t="shared" si="15"/>
        <v>3.8992145071367519E-6</v>
      </c>
      <c r="P42" s="30">
        <f t="shared" si="15"/>
        <v>4.0910132629831786E-6</v>
      </c>
      <c r="Q42" s="30">
        <f t="shared" si="16"/>
        <v>8.3167960773997638E-6</v>
      </c>
      <c r="R42" s="30">
        <f t="shared" si="16"/>
        <v>8.1831265893677616E-6</v>
      </c>
      <c r="S42" s="30">
        <f t="shared" si="17"/>
        <v>7.5334237293958038E-6</v>
      </c>
      <c r="T42" s="30">
        <f t="shared" si="17"/>
        <v>6.9423990883241518E-6</v>
      </c>
      <c r="U42" s="30">
        <f t="shared" si="18"/>
        <v>6.9331657725829415E-6</v>
      </c>
      <c r="V42" s="30">
        <f t="shared" si="19"/>
        <v>7.4521342893974503E-6</v>
      </c>
      <c r="W42" s="30">
        <f t="shared" si="19"/>
        <v>7.5919352997053111E-6</v>
      </c>
      <c r="X42" s="30">
        <f t="shared" si="20"/>
        <v>7.4028316349201792E-6</v>
      </c>
      <c r="Y42" s="30">
        <f t="shared" si="20"/>
        <v>7.6030166945519975E-6</v>
      </c>
      <c r="Z42" s="30">
        <f t="shared" si="21"/>
        <v>7.3209564024234562E-6</v>
      </c>
      <c r="AA42" s="30">
        <f t="shared" si="21"/>
        <v>7.0457568004147416E-6</v>
      </c>
      <c r="AB42" s="30">
        <f t="shared" si="21"/>
        <v>7.017087379649057E-6</v>
      </c>
      <c r="AC42" s="30">
        <f t="shared" ref="AC42" si="68">AC13/AC$22*100</f>
        <v>7.195588988820429E-6</v>
      </c>
      <c r="AD42" s="30">
        <f t="shared" ref="AD42" si="69">AD13/AD$22*100</f>
        <v>7.0282591188411497E-6</v>
      </c>
      <c r="AE42" s="30">
        <f t="shared" ref="AE42" si="70">AE13/AE$22*100</f>
        <v>6.8264965685761688E-6</v>
      </c>
      <c r="AF42" s="30">
        <f t="shared" ref="AF42" si="71">AF13/AF$22*100</f>
        <v>6.7958307170800867E-6</v>
      </c>
    </row>
    <row r="43" spans="1:32" ht="18" customHeight="1" x14ac:dyDescent="0.15">
      <c r="A43" s="13" t="s">
        <v>50</v>
      </c>
      <c r="B43" s="30">
        <f t="shared" si="26"/>
        <v>0.12444467352154817</v>
      </c>
      <c r="C43" s="30">
        <f t="shared" si="26"/>
        <v>0.23500377129761582</v>
      </c>
      <c r="D43" s="30">
        <f t="shared" ref="D43:L43" si="72">D14/D$22*100</f>
        <v>0.22097909580554451</v>
      </c>
      <c r="E43" s="30">
        <f t="shared" si="72"/>
        <v>0.12064476256569015</v>
      </c>
      <c r="F43" s="30">
        <f t="shared" si="72"/>
        <v>0.15864574429524445</v>
      </c>
      <c r="G43" s="30">
        <f t="shared" si="72"/>
        <v>0.12745721017775266</v>
      </c>
      <c r="H43" s="30">
        <f t="shared" si="72"/>
        <v>8.1543901968725796E-2</v>
      </c>
      <c r="I43" s="30">
        <f t="shared" si="72"/>
        <v>0.13462990800421046</v>
      </c>
      <c r="J43" s="30">
        <f t="shared" si="72"/>
        <v>0.13539490565180864</v>
      </c>
      <c r="K43" s="30">
        <f t="shared" si="72"/>
        <v>0.13276021498333551</v>
      </c>
      <c r="L43" s="30">
        <f t="shared" si="72"/>
        <v>0.10029681816112238</v>
      </c>
      <c r="M43" s="30">
        <f t="shared" si="14"/>
        <v>0.10349148307506698</v>
      </c>
      <c r="N43" s="30">
        <f t="shared" si="14"/>
        <v>8.3458069629147091E-2</v>
      </c>
      <c r="O43" s="30">
        <f t="shared" si="15"/>
        <v>7.6857417150172511E-2</v>
      </c>
      <c r="P43" s="30">
        <f t="shared" si="15"/>
        <v>2.3318775599004117E-2</v>
      </c>
      <c r="Q43" s="30">
        <f t="shared" si="16"/>
        <v>2.994046587863915E-2</v>
      </c>
      <c r="R43" s="30">
        <f t="shared" si="16"/>
        <v>1.9639503814482626E-2</v>
      </c>
      <c r="S43" s="30">
        <f t="shared" si="17"/>
        <v>8.2867661023353842E-3</v>
      </c>
      <c r="T43" s="30">
        <f t="shared" si="17"/>
        <v>2.7769596353296607E-3</v>
      </c>
      <c r="U43" s="30">
        <f t="shared" si="18"/>
        <v>2.7732663090331766E-3</v>
      </c>
      <c r="V43" s="30">
        <f t="shared" si="19"/>
        <v>0</v>
      </c>
      <c r="W43" s="30">
        <f t="shared" si="19"/>
        <v>0</v>
      </c>
      <c r="X43" s="30">
        <f t="shared" si="20"/>
        <v>0</v>
      </c>
      <c r="Y43" s="30">
        <f t="shared" si="20"/>
        <v>0</v>
      </c>
      <c r="Z43" s="30">
        <f t="shared" si="21"/>
        <v>0</v>
      </c>
      <c r="AA43" s="30">
        <f t="shared" si="21"/>
        <v>0</v>
      </c>
      <c r="AB43" s="30">
        <f t="shared" si="21"/>
        <v>0</v>
      </c>
      <c r="AC43" s="30">
        <f t="shared" ref="AC43" si="73">AC14/AC$22*100</f>
        <v>0</v>
      </c>
      <c r="AD43" s="30">
        <f t="shared" ref="AD43" si="74">AD14/AD$22*100</f>
        <v>0</v>
      </c>
      <c r="AE43" s="30">
        <f t="shared" ref="AE43" si="75">AE14/AE$22*100</f>
        <v>0</v>
      </c>
      <c r="AF43" s="30">
        <f t="shared" ref="AF43" si="76">AF14/AF$22*100</f>
        <v>0</v>
      </c>
    </row>
    <row r="44" spans="1:32" ht="18" customHeight="1" x14ac:dyDescent="0.15">
      <c r="A44" s="13" t="s">
        <v>51</v>
      </c>
      <c r="B44" s="30">
        <f t="shared" si="26"/>
        <v>0</v>
      </c>
      <c r="C44" s="30">
        <f t="shared" si="26"/>
        <v>0</v>
      </c>
      <c r="D44" s="30">
        <f t="shared" ref="D44:L44" si="77">D15/D$22*100</f>
        <v>0</v>
      </c>
      <c r="E44" s="30">
        <f t="shared" si="77"/>
        <v>0</v>
      </c>
      <c r="F44" s="30">
        <f t="shared" si="77"/>
        <v>0</v>
      </c>
      <c r="G44" s="30">
        <f t="shared" si="77"/>
        <v>0</v>
      </c>
      <c r="H44" s="30">
        <f t="shared" si="77"/>
        <v>0</v>
      </c>
      <c r="I44" s="30">
        <f t="shared" si="77"/>
        <v>0</v>
      </c>
      <c r="J44" s="30">
        <f t="shared" si="77"/>
        <v>0</v>
      </c>
      <c r="K44" s="30">
        <f t="shared" si="77"/>
        <v>0</v>
      </c>
      <c r="L44" s="30">
        <f t="shared" si="77"/>
        <v>0</v>
      </c>
      <c r="M44" s="30">
        <f t="shared" si="14"/>
        <v>0</v>
      </c>
      <c r="N44" s="30">
        <f t="shared" si="14"/>
        <v>0</v>
      </c>
      <c r="O44" s="30">
        <f t="shared" si="15"/>
        <v>3.8992145071367519E-6</v>
      </c>
      <c r="P44" s="30">
        <f t="shared" si="15"/>
        <v>4.0910132629831786E-6</v>
      </c>
      <c r="Q44" s="30">
        <f t="shared" si="16"/>
        <v>8.3167960773997638E-6</v>
      </c>
      <c r="R44" s="30">
        <f t="shared" si="16"/>
        <v>8.1831265893677616E-6</v>
      </c>
      <c r="S44" s="30">
        <f t="shared" si="17"/>
        <v>7.5334237293958038E-6</v>
      </c>
      <c r="T44" s="30">
        <f t="shared" si="17"/>
        <v>6.9423990883241518E-6</v>
      </c>
      <c r="U44" s="30">
        <f t="shared" si="18"/>
        <v>6.9331657725829415E-6</v>
      </c>
      <c r="V44" s="30">
        <f t="shared" si="19"/>
        <v>7.4521342893974503E-6</v>
      </c>
      <c r="W44" s="30">
        <f t="shared" si="19"/>
        <v>7.5919352997053111E-6</v>
      </c>
      <c r="X44" s="30">
        <f t="shared" si="20"/>
        <v>7.4028316349201792E-6</v>
      </c>
      <c r="Y44" s="30">
        <f t="shared" si="20"/>
        <v>7.6030166945519975E-6</v>
      </c>
      <c r="Z44" s="30">
        <f t="shared" si="21"/>
        <v>7.3209564024234562E-6</v>
      </c>
      <c r="AA44" s="30">
        <f t="shared" si="21"/>
        <v>7.0457568004147416E-6</v>
      </c>
      <c r="AB44" s="30">
        <f t="shared" si="21"/>
        <v>7.017087379649057E-6</v>
      </c>
      <c r="AC44" s="30">
        <f t="shared" ref="AC44" si="78">AC15/AC$22*100</f>
        <v>7.195588988820429E-6</v>
      </c>
      <c r="AD44" s="30">
        <f t="shared" ref="AD44" si="79">AD15/AD$22*100</f>
        <v>7.0282591188411497E-6</v>
      </c>
      <c r="AE44" s="30">
        <f t="shared" ref="AE44" si="80">AE15/AE$22*100</f>
        <v>6.8264965685761688E-6</v>
      </c>
      <c r="AF44" s="30">
        <f t="shared" ref="AF44" si="81">AF15/AF$22*100</f>
        <v>6.7958307170800867E-6</v>
      </c>
    </row>
    <row r="45" spans="1:32" ht="18" customHeight="1" x14ac:dyDescent="0.15">
      <c r="A45" s="13" t="s">
        <v>52</v>
      </c>
      <c r="B45" s="30">
        <f t="shared" si="26"/>
        <v>0.89420801325503663</v>
      </c>
      <c r="C45" s="30">
        <f t="shared" si="26"/>
        <v>0</v>
      </c>
      <c r="D45" s="30">
        <f t="shared" ref="D45:L45" si="82">D16/D$22*100</f>
        <v>0</v>
      </c>
      <c r="E45" s="30">
        <f t="shared" si="82"/>
        <v>0</v>
      </c>
      <c r="F45" s="30">
        <f t="shared" si="82"/>
        <v>0</v>
      </c>
      <c r="G45" s="30">
        <f t="shared" si="82"/>
        <v>0</v>
      </c>
      <c r="H45" s="30">
        <f t="shared" si="82"/>
        <v>0</v>
      </c>
      <c r="I45" s="30">
        <f t="shared" si="82"/>
        <v>0</v>
      </c>
      <c r="J45" s="30">
        <f t="shared" si="82"/>
        <v>0</v>
      </c>
      <c r="K45" s="30">
        <f t="shared" si="82"/>
        <v>0</v>
      </c>
      <c r="L45" s="30">
        <f t="shared" si="82"/>
        <v>0</v>
      </c>
      <c r="M45" s="30">
        <f t="shared" si="14"/>
        <v>0</v>
      </c>
      <c r="N45" s="30">
        <f t="shared" si="14"/>
        <v>0</v>
      </c>
      <c r="O45" s="30">
        <f t="shared" si="15"/>
        <v>3.8992145071367519E-6</v>
      </c>
      <c r="P45" s="30">
        <f t="shared" si="15"/>
        <v>4.0910132629831786E-6</v>
      </c>
      <c r="Q45" s="30">
        <f t="shared" si="16"/>
        <v>8.3167960773997638E-6</v>
      </c>
      <c r="R45" s="30">
        <f t="shared" si="16"/>
        <v>8.1831265893677616E-6</v>
      </c>
      <c r="S45" s="30">
        <f t="shared" si="17"/>
        <v>7.5334237293958038E-6</v>
      </c>
      <c r="T45" s="30">
        <f t="shared" si="17"/>
        <v>6.9423990883241518E-6</v>
      </c>
      <c r="U45" s="30">
        <f t="shared" si="18"/>
        <v>6.9331657725829415E-6</v>
      </c>
      <c r="V45" s="30">
        <f t="shared" si="19"/>
        <v>7.4521342893974503E-6</v>
      </c>
      <c r="W45" s="30">
        <f t="shared" si="19"/>
        <v>7.5919352997053111E-6</v>
      </c>
      <c r="X45" s="30">
        <f t="shared" si="20"/>
        <v>7.4028316349201792E-6</v>
      </c>
      <c r="Y45" s="30">
        <f t="shared" si="20"/>
        <v>7.6030166945519975E-6</v>
      </c>
      <c r="Z45" s="30">
        <f t="shared" si="21"/>
        <v>7.3209564024234562E-6</v>
      </c>
      <c r="AA45" s="30">
        <f t="shared" si="21"/>
        <v>7.0457568004147416E-6</v>
      </c>
      <c r="AB45" s="30">
        <f t="shared" si="21"/>
        <v>7.017087379649057E-6</v>
      </c>
      <c r="AC45" s="30">
        <f t="shared" ref="AC45" si="83">AC16/AC$22*100</f>
        <v>7.195588988820429E-6</v>
      </c>
      <c r="AD45" s="30">
        <f t="shared" ref="AD45" si="84">AD16/AD$22*100</f>
        <v>7.0282591188411497E-6</v>
      </c>
      <c r="AE45" s="30">
        <f t="shared" ref="AE45" si="85">AE16/AE$22*100</f>
        <v>6.8264965685761688E-6</v>
      </c>
      <c r="AF45" s="30">
        <f t="shared" ref="AF45" si="86">AF16/AF$22*100</f>
        <v>6.7958307170800867E-6</v>
      </c>
    </row>
    <row r="46" spans="1:32" ht="18" customHeight="1" x14ac:dyDescent="0.15">
      <c r="A46" s="13" t="s">
        <v>53</v>
      </c>
      <c r="B46" s="30">
        <f t="shared" si="26"/>
        <v>6.5754445480516708</v>
      </c>
      <c r="C46" s="30">
        <f t="shared" si="26"/>
        <v>6.2542927242049196</v>
      </c>
      <c r="D46" s="30">
        <f t="shared" ref="D46:L46" si="87">D17/D$22*100</f>
        <v>6.5975257211919933</v>
      </c>
      <c r="E46" s="30">
        <f t="shared" si="87"/>
        <v>7.0140864049300795</v>
      </c>
      <c r="F46" s="30">
        <f t="shared" si="87"/>
        <v>7.5642888179392838</v>
      </c>
      <c r="G46" s="30">
        <f t="shared" si="87"/>
        <v>8.041926597163517</v>
      </c>
      <c r="H46" s="30">
        <f t="shared" si="87"/>
        <v>8.1733502376755993</v>
      </c>
      <c r="I46" s="30">
        <f t="shared" si="87"/>
        <v>8.3393939885509951</v>
      </c>
      <c r="J46" s="30">
        <f t="shared" si="87"/>
        <v>7.6666030393514841</v>
      </c>
      <c r="K46" s="30">
        <f t="shared" si="87"/>
        <v>8.282329813864445</v>
      </c>
      <c r="L46" s="30">
        <f t="shared" si="87"/>
        <v>8.2640287008060245</v>
      </c>
      <c r="M46" s="30">
        <f t="shared" si="14"/>
        <v>8.216887882675147</v>
      </c>
      <c r="N46" s="30">
        <f t="shared" si="14"/>
        <v>8.2338404345689558</v>
      </c>
      <c r="O46" s="30">
        <f t="shared" si="15"/>
        <v>8.3755010636862224</v>
      </c>
      <c r="P46" s="30">
        <f t="shared" si="15"/>
        <v>8.1331307354471818</v>
      </c>
      <c r="Q46" s="30">
        <f t="shared" si="16"/>
        <v>7.8413290040528576</v>
      </c>
      <c r="R46" s="30">
        <f t="shared" si="16"/>
        <v>7.5851487054130073</v>
      </c>
      <c r="S46" s="30">
        <f t="shared" si="17"/>
        <v>6.7523809574032354</v>
      </c>
      <c r="T46" s="30">
        <f t="shared" si="17"/>
        <v>6.247819001936409</v>
      </c>
      <c r="U46" s="30">
        <f t="shared" si="18"/>
        <v>6.3807241906577605</v>
      </c>
      <c r="V46" s="30">
        <f t="shared" si="19"/>
        <v>6.626989268069627</v>
      </c>
      <c r="W46" s="30">
        <f t="shared" si="19"/>
        <v>6.8060485252210157</v>
      </c>
      <c r="X46" s="30">
        <f t="shared" si="20"/>
        <v>6.6799377229385879</v>
      </c>
      <c r="Y46" s="30">
        <f t="shared" si="20"/>
        <v>6.4820963402575025</v>
      </c>
      <c r="Z46" s="30">
        <f t="shared" si="21"/>
        <v>6.3309434681237331</v>
      </c>
      <c r="AA46" s="30">
        <f t="shared" si="21"/>
        <v>6.1504700981780411</v>
      </c>
      <c r="AB46" s="30">
        <f t="shared" si="21"/>
        <v>6.0319795336822652</v>
      </c>
      <c r="AC46" s="30">
        <f t="shared" ref="AC46" si="88">AC17/AC$22*100</f>
        <v>6.2961835387518077</v>
      </c>
      <c r="AD46" s="30">
        <f t="shared" ref="AD46" si="89">AD17/AD$22*100</f>
        <v>6.2401417684203384</v>
      </c>
      <c r="AE46" s="30">
        <f t="shared" ref="AE46" si="90">AE17/AE$22*100</f>
        <v>6.0344625439519719</v>
      </c>
      <c r="AF46" s="30">
        <f t="shared" ref="AF46" si="91">AF17/AF$22*100</f>
        <v>6.0922141900411244</v>
      </c>
    </row>
    <row r="47" spans="1:32" ht="18" customHeight="1" x14ac:dyDescent="0.15">
      <c r="A47" s="13" t="s">
        <v>54</v>
      </c>
      <c r="B47" s="30">
        <f t="shared" si="26"/>
        <v>0</v>
      </c>
      <c r="C47" s="30">
        <f t="shared" si="26"/>
        <v>0</v>
      </c>
      <c r="D47" s="30">
        <f t="shared" ref="D47:L47" si="92">D18/D$22*100</f>
        <v>0</v>
      </c>
      <c r="E47" s="30">
        <f t="shared" si="92"/>
        <v>0</v>
      </c>
      <c r="F47" s="30">
        <f t="shared" si="92"/>
        <v>0</v>
      </c>
      <c r="G47" s="30">
        <f t="shared" si="92"/>
        <v>0</v>
      </c>
      <c r="H47" s="30">
        <f t="shared" si="92"/>
        <v>0</v>
      </c>
      <c r="I47" s="30">
        <f t="shared" si="92"/>
        <v>0</v>
      </c>
      <c r="J47" s="30">
        <f t="shared" si="92"/>
        <v>0</v>
      </c>
      <c r="K47" s="30">
        <f t="shared" si="92"/>
        <v>0</v>
      </c>
      <c r="L47" s="30">
        <f t="shared" si="92"/>
        <v>0</v>
      </c>
      <c r="M47" s="30">
        <f t="shared" si="14"/>
        <v>0</v>
      </c>
      <c r="N47" s="30">
        <f t="shared" si="14"/>
        <v>0</v>
      </c>
      <c r="O47" s="30">
        <f t="shared" si="15"/>
        <v>3.8992145071367519E-6</v>
      </c>
      <c r="P47" s="30">
        <f t="shared" si="15"/>
        <v>6.1365198944747672E-5</v>
      </c>
      <c r="Q47" s="30">
        <f t="shared" si="16"/>
        <v>6.653436861919811E-5</v>
      </c>
      <c r="R47" s="30">
        <f t="shared" si="16"/>
        <v>6.5465012714942093E-5</v>
      </c>
      <c r="S47" s="30">
        <f t="shared" si="17"/>
        <v>7.1944196615729926E-4</v>
      </c>
      <c r="T47" s="30">
        <f t="shared" si="17"/>
        <v>6.8035511065576689E-4</v>
      </c>
      <c r="U47" s="30">
        <f t="shared" si="18"/>
        <v>1.067707528977773E-3</v>
      </c>
      <c r="V47" s="30">
        <f t="shared" si="19"/>
        <v>1.3339320378021435E-3</v>
      </c>
      <c r="W47" s="30">
        <f t="shared" si="19"/>
        <v>1.3817322245463668E-3</v>
      </c>
      <c r="X47" s="30">
        <f t="shared" si="20"/>
        <v>1.280689872841191E-3</v>
      </c>
      <c r="Y47" s="30">
        <f t="shared" si="20"/>
        <v>1.3039173631156674E-3</v>
      </c>
      <c r="Z47" s="30">
        <f t="shared" si="21"/>
        <v>1.347055978045916E-3</v>
      </c>
      <c r="AA47" s="30">
        <f t="shared" si="21"/>
        <v>1.271759102474861E-3</v>
      </c>
      <c r="AB47" s="30">
        <f t="shared" si="21"/>
        <v>1.2104475729894624E-3</v>
      </c>
      <c r="AC47" s="30">
        <f t="shared" ref="AC47" si="93">AC18/AC$22*100</f>
        <v>1.2916082234932672E-3</v>
      </c>
      <c r="AD47" s="30">
        <f t="shared" ref="AD47" si="94">AD18/AD$22*100</f>
        <v>1.2334594753566218E-3</v>
      </c>
      <c r="AE47" s="30">
        <f t="shared" ref="AE47" si="95">AE18/AE$22*100</f>
        <v>1.170744161510813E-3</v>
      </c>
      <c r="AF47" s="30">
        <f t="shared" ref="AF47" si="96">AF18/AF$22*100</f>
        <v>1.1450974758279947E-3</v>
      </c>
    </row>
    <row r="48" spans="1:32" ht="18" customHeight="1" x14ac:dyDescent="0.15">
      <c r="A48" s="13" t="s">
        <v>55</v>
      </c>
      <c r="B48" s="30">
        <f t="shared" si="26"/>
        <v>0</v>
      </c>
      <c r="C48" s="30">
        <f t="shared" si="26"/>
        <v>0</v>
      </c>
      <c r="D48" s="30">
        <f t="shared" ref="D48:L48" si="97">D19/D$22*100</f>
        <v>0</v>
      </c>
      <c r="E48" s="30">
        <f t="shared" si="97"/>
        <v>0</v>
      </c>
      <c r="F48" s="30">
        <f t="shared" si="97"/>
        <v>0</v>
      </c>
      <c r="G48" s="30">
        <f t="shared" si="97"/>
        <v>0</v>
      </c>
      <c r="H48" s="30">
        <f t="shared" si="97"/>
        <v>0</v>
      </c>
      <c r="I48" s="30">
        <f t="shared" si="97"/>
        <v>0</v>
      </c>
      <c r="J48" s="30">
        <f t="shared" si="97"/>
        <v>0</v>
      </c>
      <c r="K48" s="30">
        <f t="shared" si="97"/>
        <v>0</v>
      </c>
      <c r="L48" s="30">
        <f t="shared" si="97"/>
        <v>0</v>
      </c>
      <c r="M48" s="30">
        <f t="shared" si="14"/>
        <v>0</v>
      </c>
      <c r="N48" s="30">
        <f t="shared" si="14"/>
        <v>0</v>
      </c>
      <c r="O48" s="30">
        <f t="shared" si="15"/>
        <v>3.8992145071367519E-6</v>
      </c>
      <c r="P48" s="30">
        <f t="shared" si="15"/>
        <v>4.0910132629831786E-6</v>
      </c>
      <c r="Q48" s="30">
        <f t="shared" si="16"/>
        <v>8.3167960773997638E-6</v>
      </c>
      <c r="R48" s="30">
        <f t="shared" si="16"/>
        <v>8.1831265893677616E-6</v>
      </c>
      <c r="S48" s="30">
        <f t="shared" si="17"/>
        <v>7.5334237293958038E-6</v>
      </c>
      <c r="T48" s="30">
        <f t="shared" si="17"/>
        <v>6.9423990883241518E-6</v>
      </c>
      <c r="U48" s="30">
        <f t="shared" si="18"/>
        <v>0</v>
      </c>
      <c r="V48" s="30">
        <f t="shared" si="19"/>
        <v>0</v>
      </c>
      <c r="W48" s="30">
        <f t="shared" si="19"/>
        <v>0</v>
      </c>
      <c r="X48" s="30">
        <f t="shared" si="20"/>
        <v>0</v>
      </c>
      <c r="Y48" s="30">
        <f t="shared" si="20"/>
        <v>0</v>
      </c>
      <c r="Z48" s="30">
        <f t="shared" si="21"/>
        <v>0</v>
      </c>
      <c r="AA48" s="30">
        <f t="shared" si="21"/>
        <v>0</v>
      </c>
      <c r="AB48" s="30">
        <f t="shared" si="21"/>
        <v>0</v>
      </c>
      <c r="AC48" s="30">
        <f t="shared" ref="AC48" si="98">AC19/AC$22*100</f>
        <v>0</v>
      </c>
      <c r="AD48" s="30">
        <f t="shared" ref="AD48" si="99">AD19/AD$22*100</f>
        <v>0</v>
      </c>
      <c r="AE48" s="30">
        <f t="shared" ref="AE48" si="100">AE19/AE$22*100</f>
        <v>0</v>
      </c>
      <c r="AF48" s="30">
        <f t="shared" ref="AF48" si="101">AF19/AF$22*100</f>
        <v>0</v>
      </c>
    </row>
    <row r="49" spans="1:32" ht="18" customHeight="1" x14ac:dyDescent="0.15">
      <c r="A49" s="13" t="s">
        <v>56</v>
      </c>
      <c r="B49" s="30">
        <f t="shared" si="26"/>
        <v>6.5754445480516708</v>
      </c>
      <c r="C49" s="30">
        <f t="shared" si="26"/>
        <v>6.2542927242049196</v>
      </c>
      <c r="D49" s="30">
        <f t="shared" ref="D49:L49" si="102">D20/D$22*100</f>
        <v>6.5975257211919933</v>
      </c>
      <c r="E49" s="30">
        <f t="shared" si="102"/>
        <v>7.0140864049300795</v>
      </c>
      <c r="F49" s="30">
        <f t="shared" si="102"/>
        <v>7.5642888179392838</v>
      </c>
      <c r="G49" s="30">
        <f t="shared" si="102"/>
        <v>8.041926597163517</v>
      </c>
      <c r="H49" s="30">
        <f t="shared" si="102"/>
        <v>8.1733502376755993</v>
      </c>
      <c r="I49" s="30">
        <f t="shared" si="102"/>
        <v>8.3393939885509951</v>
      </c>
      <c r="J49" s="30">
        <f t="shared" si="102"/>
        <v>7.6666030393514841</v>
      </c>
      <c r="K49" s="30">
        <f t="shared" si="102"/>
        <v>8.282329813864445</v>
      </c>
      <c r="L49" s="30">
        <f t="shared" si="102"/>
        <v>8.2640287008060245</v>
      </c>
      <c r="M49" s="30">
        <f t="shared" si="14"/>
        <v>8.216887882675147</v>
      </c>
      <c r="N49" s="30">
        <f t="shared" si="14"/>
        <v>8.2338404345689558</v>
      </c>
      <c r="O49" s="30">
        <f t="shared" si="15"/>
        <v>8.3754893660427001</v>
      </c>
      <c r="P49" s="30">
        <f t="shared" si="15"/>
        <v>8.1330611882217116</v>
      </c>
      <c r="Q49" s="30">
        <f t="shared" si="16"/>
        <v>7.8412458360920843</v>
      </c>
      <c r="R49" s="30">
        <f t="shared" si="16"/>
        <v>7.5850668741471132</v>
      </c>
      <c r="S49" s="30">
        <f t="shared" si="17"/>
        <v>6.7516464485896179</v>
      </c>
      <c r="T49" s="30">
        <f t="shared" si="17"/>
        <v>6.2471247620275765</v>
      </c>
      <c r="U49" s="30">
        <f t="shared" si="18"/>
        <v>6.3796495499630099</v>
      </c>
      <c r="V49" s="30">
        <f t="shared" si="19"/>
        <v>6.6256478838975372</v>
      </c>
      <c r="W49" s="30">
        <f t="shared" si="19"/>
        <v>6.8046592010611713</v>
      </c>
      <c r="X49" s="30">
        <f t="shared" si="20"/>
        <v>6.6786496302341121</v>
      </c>
      <c r="Y49" s="30">
        <f t="shared" si="20"/>
        <v>6.4807848198776909</v>
      </c>
      <c r="Z49" s="30">
        <f t="shared" si="21"/>
        <v>6.3295890911892831</v>
      </c>
      <c r="AA49" s="30">
        <f t="shared" si="21"/>
        <v>6.1491912933187658</v>
      </c>
      <c r="AB49" s="30">
        <f t="shared" si="21"/>
        <v>6.0307620690218959</v>
      </c>
      <c r="AC49" s="30">
        <f t="shared" ref="AC49" si="103">AC20/AC$22*100</f>
        <v>6.2948919305283155</v>
      </c>
      <c r="AD49" s="30">
        <f t="shared" ref="AD49" si="104">AD20/AD$22*100</f>
        <v>6.2389083089449811</v>
      </c>
      <c r="AE49" s="30">
        <f t="shared" ref="AE49" si="105">AE20/AE$22*100</f>
        <v>6.0344625439519719</v>
      </c>
      <c r="AF49" s="30">
        <f t="shared" ref="AF49" si="106">AF20/AF$22*100</f>
        <v>6.09106229673458</v>
      </c>
    </row>
    <row r="50" spans="1:32" ht="18" customHeight="1" x14ac:dyDescent="0.15">
      <c r="A50" s="13" t="s">
        <v>57</v>
      </c>
      <c r="B50" s="30">
        <f t="shared" si="26"/>
        <v>0</v>
      </c>
      <c r="C50" s="30">
        <f t="shared" si="26"/>
        <v>0</v>
      </c>
      <c r="D50" s="30">
        <f t="shared" ref="D50:L50" si="107">D21/D$22*100</f>
        <v>0</v>
      </c>
      <c r="E50" s="30">
        <f t="shared" si="107"/>
        <v>0</v>
      </c>
      <c r="F50" s="30">
        <f t="shared" si="107"/>
        <v>0</v>
      </c>
      <c r="G50" s="30">
        <f t="shared" si="107"/>
        <v>0</v>
      </c>
      <c r="H50" s="30">
        <f t="shared" si="107"/>
        <v>0</v>
      </c>
      <c r="I50" s="30">
        <f t="shared" si="107"/>
        <v>0</v>
      </c>
      <c r="J50" s="30">
        <f t="shared" si="107"/>
        <v>0</v>
      </c>
      <c r="K50" s="30">
        <f t="shared" si="107"/>
        <v>0</v>
      </c>
      <c r="L50" s="30">
        <f t="shared" si="107"/>
        <v>0</v>
      </c>
      <c r="M50" s="30">
        <f t="shared" si="14"/>
        <v>0</v>
      </c>
      <c r="N50" s="30">
        <f t="shared" si="14"/>
        <v>0</v>
      </c>
      <c r="O50" s="30">
        <f t="shared" si="15"/>
        <v>3.8992145071367519E-6</v>
      </c>
      <c r="P50" s="30">
        <f t="shared" si="15"/>
        <v>4.0910132629831786E-6</v>
      </c>
      <c r="Q50" s="30">
        <f t="shared" si="16"/>
        <v>8.3167960773997638E-6</v>
      </c>
      <c r="R50" s="30">
        <f t="shared" si="16"/>
        <v>8.1831265893677616E-6</v>
      </c>
      <c r="S50" s="30">
        <f t="shared" si="17"/>
        <v>7.5334237293958038E-6</v>
      </c>
      <c r="T50" s="30">
        <f t="shared" si="17"/>
        <v>6.9423990883241518E-6</v>
      </c>
      <c r="U50" s="30">
        <f t="shared" si="18"/>
        <v>6.9331657725829415E-6</v>
      </c>
      <c r="V50" s="30">
        <f t="shared" si="19"/>
        <v>7.4521342893974503E-6</v>
      </c>
      <c r="W50" s="30">
        <f t="shared" si="19"/>
        <v>7.5919352997053111E-6</v>
      </c>
      <c r="X50" s="30">
        <f t="shared" si="20"/>
        <v>7.4028316349201792E-6</v>
      </c>
      <c r="Y50" s="30">
        <f t="shared" si="20"/>
        <v>7.6030166945519975E-6</v>
      </c>
      <c r="Z50" s="30">
        <f t="shared" si="21"/>
        <v>7.3209564024234562E-6</v>
      </c>
      <c r="AA50" s="30">
        <f t="shared" si="21"/>
        <v>7.0457568004147416E-6</v>
      </c>
      <c r="AB50" s="30">
        <f t="shared" si="21"/>
        <v>7.017087379649057E-6</v>
      </c>
      <c r="AC50" s="30">
        <f t="shared" ref="AC50" si="108">AC21/AC$22*100</f>
        <v>7.195588988820429E-6</v>
      </c>
      <c r="AD50" s="30">
        <f t="shared" ref="AD50" si="109">AD21/AD$22*100</f>
        <v>7.0282591188411497E-6</v>
      </c>
      <c r="AE50" s="30">
        <f t="shared" ref="AE50" si="110">AE21/AE$22*100</f>
        <v>6.8264965685761688E-6</v>
      </c>
      <c r="AF50" s="30">
        <f t="shared" ref="AF50" si="111">AF21/AF$22*100</f>
        <v>6.7958307170800867E-6</v>
      </c>
    </row>
    <row r="51" spans="1:32" ht="18" customHeight="1" x14ac:dyDescent="0.15">
      <c r="A51" s="13" t="s">
        <v>58</v>
      </c>
      <c r="B51" s="31">
        <f>+B33+B38+B40+B41+B42+B43+B44+B45+B46</f>
        <v>100.00000000000003</v>
      </c>
      <c r="C51" s="31">
        <f>+C33+C38+C40+C41+C42+C43+C44+C45+C46</f>
        <v>100.00000000000001</v>
      </c>
      <c r="D51" s="31">
        <f t="shared" ref="D51:L51" si="112">+D33+D38+D40+D41+D42+D43+D44+D45+D46</f>
        <v>100.00000000000001</v>
      </c>
      <c r="E51" s="31">
        <f t="shared" si="112"/>
        <v>100</v>
      </c>
      <c r="F51" s="31">
        <f t="shared" si="112"/>
        <v>100</v>
      </c>
      <c r="G51" s="31">
        <f t="shared" si="112"/>
        <v>100</v>
      </c>
      <c r="H51" s="31">
        <f t="shared" si="112"/>
        <v>100</v>
      </c>
      <c r="I51" s="31">
        <f t="shared" si="112"/>
        <v>100.00000000000001</v>
      </c>
      <c r="J51" s="31">
        <f t="shared" si="112"/>
        <v>100</v>
      </c>
      <c r="K51" s="31">
        <f t="shared" si="112"/>
        <v>100</v>
      </c>
      <c r="L51" s="31">
        <f t="shared" si="112"/>
        <v>100</v>
      </c>
      <c r="M51" s="31">
        <f t="shared" ref="M51:R51" si="113">+M33+M38+M40+M41+M42+M43+M44+M45+M46</f>
        <v>100.00000000000001</v>
      </c>
      <c r="N51" s="31">
        <f t="shared" si="113"/>
        <v>100</v>
      </c>
      <c r="O51" s="31">
        <f t="shared" si="113"/>
        <v>99.999999999999972</v>
      </c>
      <c r="P51" s="31">
        <f t="shared" si="113"/>
        <v>100.00000000000003</v>
      </c>
      <c r="Q51" s="31">
        <f t="shared" si="113"/>
        <v>100.00000000000001</v>
      </c>
      <c r="R51" s="31">
        <f t="shared" si="113"/>
        <v>100.00000000000001</v>
      </c>
      <c r="S51" s="31">
        <f t="shared" ref="S51:X51" si="114">+S33+S38+S40+S41+S42+S43+S44+S45+S46</f>
        <v>99.999999999999986</v>
      </c>
      <c r="T51" s="31">
        <f t="shared" si="114"/>
        <v>99.999999999999972</v>
      </c>
      <c r="U51" s="31">
        <f t="shared" si="114"/>
        <v>100.00000000000003</v>
      </c>
      <c r="V51" s="31">
        <f t="shared" si="114"/>
        <v>99.999999999999972</v>
      </c>
      <c r="W51" s="31">
        <f t="shared" si="114"/>
        <v>100.00000000000001</v>
      </c>
      <c r="X51" s="31">
        <f t="shared" si="114"/>
        <v>100.00000000000003</v>
      </c>
      <c r="Y51" s="31">
        <f>+Y33+Y38+Y40+Y41+Y42+Y43+Y44+Y45+Y46</f>
        <v>100.00000000000001</v>
      </c>
      <c r="Z51" s="31">
        <f>+Z33+Z38+Z40+Z41+Z42+Z43+Z44+Z45+Z46</f>
        <v>100</v>
      </c>
      <c r="AA51" s="31">
        <f t="shared" ref="AA51:AB51" si="115">+AA33+AA38+AA40+AA41+AA42+AA43+AA44+AA45+AA46</f>
        <v>100.00000000000001</v>
      </c>
      <c r="AB51" s="31">
        <f t="shared" si="115"/>
        <v>100.00000000000001</v>
      </c>
      <c r="AC51" s="31">
        <f t="shared" ref="AC51" si="116">+AC33+AC38+AC40+AC41+AC42+AC43+AC44+AC45+AC46</f>
        <v>100</v>
      </c>
      <c r="AD51" s="31">
        <f t="shared" ref="AD51" si="117">+AD33+AD38+AD40+AD41+AD42+AD43+AD44+AD45+AD46</f>
        <v>100</v>
      </c>
      <c r="AE51" s="31">
        <f t="shared" ref="AE51" si="118">+AE33+AE38+AE40+AE41+AE42+AE43+AE44+AE45+AE46</f>
        <v>100.00000000000003</v>
      </c>
      <c r="AF51" s="31">
        <f t="shared" ref="AF51" si="119">+AF33+AF38+AF40+AF41+AF42+AF43+AF44+AF45+AF46</f>
        <v>99.999999999999986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8740157480314965" right="0.78740157480314965" top="0.47244094488188981" bottom="0.59055118110236227" header="0.51181102362204722" footer="0.35433070866141736"/>
  <pageSetup paperSize="9" firstPageNumber="2" orientation="landscape" useFirstPageNumber="1" r:id="rId1"/>
  <headerFooter alignWithMargins="0">
    <oddFooter>&amp;C-&amp;P--</oddFooter>
  </headerFooter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4"/>
  <sheetViews>
    <sheetView view="pageBreakPreview" zoomScale="90" zoomScaleNormal="100" zoomScaleSheetLayoutView="90" workbookViewId="0">
      <pane xSplit="1" ySplit="3" topLeftCell="B34" activePane="bottomRight" state="frozen"/>
      <selection activeCell="D1" sqref="D1:D65536"/>
      <selection pane="topRight" activeCell="D1" sqref="D1:D65536"/>
      <selection pane="bottomLeft" activeCell="D1" sqref="D1:D65536"/>
      <selection pane="bottomRight" activeCell="E28" sqref="E28"/>
    </sheetView>
  </sheetViews>
  <sheetFormatPr defaultColWidth="9" defaultRowHeight="12" x14ac:dyDescent="0.15"/>
  <cols>
    <col min="1" max="1" width="25.21875" style="17" customWidth="1"/>
    <col min="2" max="2" width="9.77734375" style="21" hidden="1" customWidth="1"/>
    <col min="3" max="9" width="9.77734375" style="17" customWidth="1"/>
    <col min="10" max="11" width="9.77734375" style="19" customWidth="1"/>
    <col min="12" max="32" width="9.77734375" style="17" customWidth="1"/>
    <col min="33" max="16384" width="9" style="17"/>
  </cols>
  <sheetData>
    <row r="1" spans="1:32" ht="18" customHeight="1" x14ac:dyDescent="0.2">
      <c r="A1" s="32" t="s">
        <v>98</v>
      </c>
      <c r="K1" s="33" t="str">
        <f>財政指標!$L$1</f>
        <v>小山市</v>
      </c>
      <c r="U1" s="33" t="str">
        <f>財政指標!$L$1</f>
        <v>小山市</v>
      </c>
      <c r="Y1" s="33"/>
      <c r="AE1" s="33" t="str">
        <f>財政指標!$L$1</f>
        <v>小山市</v>
      </c>
    </row>
    <row r="2" spans="1:32" ht="18" customHeight="1" x14ac:dyDescent="0.15">
      <c r="K2" s="17"/>
      <c r="L2" s="21" t="s">
        <v>168</v>
      </c>
      <c r="V2" s="21" t="s">
        <v>168</v>
      </c>
      <c r="W2" s="21"/>
      <c r="Y2" s="21"/>
      <c r="Z2" s="21"/>
      <c r="AA2" s="21"/>
      <c r="AB2" s="21"/>
      <c r="AC2" s="21"/>
      <c r="AD2" s="21"/>
      <c r="AF2" s="21" t="s">
        <v>168</v>
      </c>
    </row>
    <row r="3" spans="1:32" ht="18" customHeight="1" x14ac:dyDescent="0.15">
      <c r="A3" s="14"/>
      <c r="B3" s="20" t="s">
        <v>10</v>
      </c>
      <c r="C3" s="14" t="s">
        <v>9</v>
      </c>
      <c r="D3" s="14" t="s">
        <v>8</v>
      </c>
      <c r="E3" s="14" t="s">
        <v>7</v>
      </c>
      <c r="F3" s="14" t="s">
        <v>6</v>
      </c>
      <c r="G3" s="14" t="s">
        <v>5</v>
      </c>
      <c r="H3" s="14" t="s">
        <v>4</v>
      </c>
      <c r="I3" s="14" t="s">
        <v>3</v>
      </c>
      <c r="J3" s="16" t="s">
        <v>164</v>
      </c>
      <c r="K3" s="16" t="s">
        <v>165</v>
      </c>
      <c r="L3" s="14" t="s">
        <v>83</v>
      </c>
      <c r="M3" s="14" t="s">
        <v>173</v>
      </c>
      <c r="N3" s="14" t="s">
        <v>181</v>
      </c>
      <c r="O3" s="6" t="s">
        <v>182</v>
      </c>
      <c r="P3" s="6" t="s">
        <v>183</v>
      </c>
      <c r="Q3" s="6" t="s">
        <v>186</v>
      </c>
      <c r="R3" s="6" t="s">
        <v>191</v>
      </c>
      <c r="S3" s="6" t="s">
        <v>194</v>
      </c>
      <c r="T3" s="6" t="s">
        <v>195</v>
      </c>
      <c r="U3" s="6" t="s">
        <v>202</v>
      </c>
      <c r="V3" s="6" t="s">
        <v>203</v>
      </c>
      <c r="W3" s="6" t="s">
        <v>206</v>
      </c>
      <c r="X3" s="6" t="s">
        <v>205</v>
      </c>
      <c r="Y3" s="6" t="s">
        <v>209</v>
      </c>
      <c r="Z3" s="6" t="s">
        <v>210</v>
      </c>
      <c r="AA3" s="47" t="s">
        <v>211</v>
      </c>
      <c r="AB3" s="47" t="s">
        <v>212</v>
      </c>
      <c r="AC3" s="47" t="s">
        <v>213</v>
      </c>
      <c r="AD3" s="47" t="s">
        <v>215</v>
      </c>
      <c r="AE3" s="47" t="str">
        <f>財政指標!AF3</f>
        <v>１８(H30)</v>
      </c>
      <c r="AF3" s="47" t="str">
        <f>財政指標!AG3</f>
        <v>１９(R１)</v>
      </c>
    </row>
    <row r="4" spans="1:32" ht="18" customHeight="1" x14ac:dyDescent="0.15">
      <c r="A4" s="18" t="s">
        <v>60</v>
      </c>
      <c r="B4" s="18">
        <v>8266306</v>
      </c>
      <c r="C4" s="14">
        <v>8908985</v>
      </c>
      <c r="D4" s="14">
        <v>9664853</v>
      </c>
      <c r="E4" s="14">
        <v>10480509</v>
      </c>
      <c r="F4" s="14">
        <v>11142460</v>
      </c>
      <c r="G4" s="14">
        <v>11510015</v>
      </c>
      <c r="H4" s="14">
        <v>11890042</v>
      </c>
      <c r="I4" s="14">
        <v>12110419</v>
      </c>
      <c r="J4" s="16">
        <v>12135573</v>
      </c>
      <c r="K4" s="15">
        <v>12342019</v>
      </c>
      <c r="L4" s="18">
        <v>12449711</v>
      </c>
      <c r="M4" s="18">
        <v>12432479</v>
      </c>
      <c r="N4" s="18">
        <v>12036343</v>
      </c>
      <c r="O4" s="18">
        <v>11828038</v>
      </c>
      <c r="P4" s="18">
        <v>11557693</v>
      </c>
      <c r="Q4" s="18">
        <v>11395242</v>
      </c>
      <c r="R4" s="18">
        <v>11204524</v>
      </c>
      <c r="S4" s="18">
        <v>10769929</v>
      </c>
      <c r="T4" s="18">
        <v>10633405</v>
      </c>
      <c r="U4" s="18">
        <v>10168572</v>
      </c>
      <c r="V4" s="18">
        <v>9924544</v>
      </c>
      <c r="W4" s="18">
        <v>9601193</v>
      </c>
      <c r="X4" s="18">
        <v>9496873</v>
      </c>
      <c r="Y4" s="18">
        <v>9113844</v>
      </c>
      <c r="Z4" s="18">
        <v>8997641</v>
      </c>
      <c r="AA4" s="18">
        <v>8965878</v>
      </c>
      <c r="AB4" s="18">
        <v>8913056</v>
      </c>
      <c r="AC4" s="93">
        <v>8825614</v>
      </c>
      <c r="AD4" s="93">
        <v>8748125</v>
      </c>
      <c r="AE4" s="93">
        <v>8742585</v>
      </c>
      <c r="AF4" s="18">
        <v>8742258</v>
      </c>
    </row>
    <row r="5" spans="1:32" ht="18" customHeight="1" x14ac:dyDescent="0.15">
      <c r="A5" s="18" t="s">
        <v>61</v>
      </c>
      <c r="B5" s="18">
        <v>6316997</v>
      </c>
      <c r="C5" s="14">
        <v>6865706</v>
      </c>
      <c r="D5" s="14">
        <v>7437405</v>
      </c>
      <c r="E5" s="14">
        <v>8055240</v>
      </c>
      <c r="F5" s="14">
        <v>8575858</v>
      </c>
      <c r="G5" s="14">
        <v>8832206</v>
      </c>
      <c r="H5" s="14">
        <v>9064318</v>
      </c>
      <c r="I5" s="14">
        <v>9143360</v>
      </c>
      <c r="J5" s="16">
        <v>9122646</v>
      </c>
      <c r="K5" s="15">
        <v>9334034</v>
      </c>
      <c r="L5" s="18">
        <v>9360388</v>
      </c>
      <c r="M5" s="18">
        <v>9306337</v>
      </c>
      <c r="N5" s="18">
        <v>8988421</v>
      </c>
      <c r="O5" s="18">
        <v>8693807</v>
      </c>
      <c r="P5" s="18">
        <v>8409107</v>
      </c>
      <c r="Q5" s="18">
        <v>8169270</v>
      </c>
      <c r="R5" s="18">
        <v>8049552</v>
      </c>
      <c r="S5" s="18">
        <v>7773407</v>
      </c>
      <c r="T5" s="18">
        <v>7520810</v>
      </c>
      <c r="U5" s="18">
        <v>7195116</v>
      </c>
      <c r="V5" s="18">
        <v>6875677</v>
      </c>
      <c r="W5" s="18">
        <v>6527051</v>
      </c>
      <c r="X5" s="18">
        <v>6410835</v>
      </c>
      <c r="Y5" s="18">
        <v>6126115</v>
      </c>
      <c r="Z5" s="18">
        <v>5998092</v>
      </c>
      <c r="AA5" s="18">
        <v>6033981</v>
      </c>
      <c r="AB5" s="18">
        <v>6009073</v>
      </c>
      <c r="AC5" s="93">
        <v>5995534</v>
      </c>
      <c r="AD5" s="93">
        <v>5913456</v>
      </c>
      <c r="AE5" s="93">
        <v>5893448</v>
      </c>
      <c r="AF5" s="18">
        <v>5919222</v>
      </c>
    </row>
    <row r="6" spans="1:32" ht="18" customHeight="1" x14ac:dyDescent="0.15">
      <c r="A6" s="18" t="s">
        <v>62</v>
      </c>
      <c r="B6" s="18">
        <v>1785541</v>
      </c>
      <c r="C6" s="14">
        <v>1971138</v>
      </c>
      <c r="D6" s="14">
        <v>2173657</v>
      </c>
      <c r="E6" s="14">
        <v>2397315</v>
      </c>
      <c r="F6" s="14">
        <v>2663580</v>
      </c>
      <c r="G6" s="14">
        <v>2935385</v>
      </c>
      <c r="H6" s="14">
        <v>3209757</v>
      </c>
      <c r="I6" s="14">
        <v>3490709</v>
      </c>
      <c r="J6" s="16">
        <v>3851513</v>
      </c>
      <c r="K6" s="19">
        <v>4265727</v>
      </c>
      <c r="L6" s="18">
        <v>4865203</v>
      </c>
      <c r="M6" s="18">
        <v>4009459</v>
      </c>
      <c r="N6" s="18">
        <v>4428276</v>
      </c>
      <c r="O6" s="18">
        <v>4977033</v>
      </c>
      <c r="P6" s="18">
        <v>5660710</v>
      </c>
      <c r="Q6" s="18">
        <v>5978741</v>
      </c>
      <c r="R6" s="18">
        <v>6240221</v>
      </c>
      <c r="S6" s="18">
        <v>6502932</v>
      </c>
      <c r="T6" s="18">
        <v>6725697</v>
      </c>
      <c r="U6" s="18">
        <v>6925064</v>
      </c>
      <c r="V6" s="18">
        <v>7270313</v>
      </c>
      <c r="W6" s="18">
        <v>9717745</v>
      </c>
      <c r="X6" s="18">
        <v>10313576</v>
      </c>
      <c r="Y6" s="18">
        <v>10345874</v>
      </c>
      <c r="Z6" s="18">
        <v>10654386</v>
      </c>
      <c r="AA6" s="18">
        <v>11167327</v>
      </c>
      <c r="AB6" s="18">
        <v>11885068</v>
      </c>
      <c r="AC6" s="93">
        <v>12753449</v>
      </c>
      <c r="AD6" s="93">
        <v>13401022</v>
      </c>
      <c r="AE6" s="93">
        <v>13366400</v>
      </c>
      <c r="AF6" s="18">
        <v>14179151</v>
      </c>
    </row>
    <row r="7" spans="1:32" ht="18" customHeight="1" x14ac:dyDescent="0.15">
      <c r="A7" s="18" t="s">
        <v>63</v>
      </c>
      <c r="B7" s="18">
        <v>3617646</v>
      </c>
      <c r="C7" s="14">
        <v>3731512</v>
      </c>
      <c r="D7" s="14">
        <v>3887875</v>
      </c>
      <c r="E7" s="14">
        <v>4035490</v>
      </c>
      <c r="F7" s="14">
        <v>4006214</v>
      </c>
      <c r="G7" s="14">
        <v>4333995</v>
      </c>
      <c r="H7" s="14">
        <v>4585278</v>
      </c>
      <c r="I7" s="14">
        <v>5202292</v>
      </c>
      <c r="J7" s="16">
        <v>5486061</v>
      </c>
      <c r="K7" s="15">
        <v>5649201</v>
      </c>
      <c r="L7" s="18">
        <v>5698673</v>
      </c>
      <c r="M7" s="18">
        <v>5895649</v>
      </c>
      <c r="N7" s="18">
        <v>6197876</v>
      </c>
      <c r="O7" s="18">
        <v>5734226</v>
      </c>
      <c r="P7" s="18">
        <v>5678510</v>
      </c>
      <c r="Q7" s="18">
        <v>5645289</v>
      </c>
      <c r="R7" s="18">
        <v>6201128</v>
      </c>
      <c r="S7" s="18">
        <v>5894248</v>
      </c>
      <c r="T7" s="18">
        <v>5533577</v>
      </c>
      <c r="U7" s="18">
        <v>5577585</v>
      </c>
      <c r="V7" s="18">
        <v>5256069</v>
      </c>
      <c r="W7" s="18">
        <v>4634457</v>
      </c>
      <c r="X7" s="18">
        <v>4689466</v>
      </c>
      <c r="Y7" s="18">
        <v>4521298</v>
      </c>
      <c r="Z7" s="18">
        <v>4640138</v>
      </c>
      <c r="AA7" s="18">
        <v>4418047</v>
      </c>
      <c r="AB7" s="18">
        <v>4329605</v>
      </c>
      <c r="AC7" s="93">
        <v>4538276</v>
      </c>
      <c r="AD7" s="93">
        <v>4662926</v>
      </c>
      <c r="AE7" s="93">
        <v>4571918</v>
      </c>
      <c r="AF7" s="18">
        <v>4603211</v>
      </c>
    </row>
    <row r="8" spans="1:32" ht="18" customHeight="1" x14ac:dyDescent="0.15">
      <c r="A8" s="18" t="s">
        <v>64</v>
      </c>
      <c r="B8" s="18">
        <v>3590044</v>
      </c>
      <c r="C8" s="14">
        <v>3678864</v>
      </c>
      <c r="D8" s="14">
        <v>3807984</v>
      </c>
      <c r="E8" s="14">
        <v>3960384</v>
      </c>
      <c r="F8" s="14">
        <v>3951259</v>
      </c>
      <c r="G8" s="14">
        <v>4262198</v>
      </c>
      <c r="H8" s="14">
        <v>4549922</v>
      </c>
      <c r="I8" s="14">
        <v>5169661</v>
      </c>
      <c r="J8" s="16">
        <v>5466843</v>
      </c>
      <c r="K8" s="15">
        <v>5625783</v>
      </c>
      <c r="L8" s="18">
        <v>5683819</v>
      </c>
      <c r="M8" s="18">
        <v>5887788</v>
      </c>
      <c r="N8" s="18">
        <v>6190136</v>
      </c>
      <c r="O8" s="18">
        <v>5726043</v>
      </c>
      <c r="P8" s="18">
        <v>5663280</v>
      </c>
      <c r="Q8" s="18">
        <v>5637870</v>
      </c>
      <c r="R8" s="18">
        <v>6183118</v>
      </c>
      <c r="S8" s="18">
        <v>5890357</v>
      </c>
      <c r="T8" s="18">
        <v>5527330</v>
      </c>
      <c r="U8" s="18">
        <v>5572861</v>
      </c>
      <c r="V8" s="18">
        <v>5252675</v>
      </c>
      <c r="W8" s="18">
        <v>4631829</v>
      </c>
      <c r="X8" s="18">
        <v>4687412</v>
      </c>
      <c r="Y8" s="18">
        <v>4519447</v>
      </c>
      <c r="Z8" s="18">
        <v>4638963</v>
      </c>
      <c r="AA8" s="18">
        <f>AA7-AA9</f>
        <v>4416394</v>
      </c>
      <c r="AB8" s="18">
        <f>AB7-AB9</f>
        <v>4327457</v>
      </c>
      <c r="AC8" s="93">
        <v>4537455</v>
      </c>
      <c r="AD8" s="93">
        <v>4661942</v>
      </c>
      <c r="AE8" s="93">
        <v>4570715</v>
      </c>
      <c r="AF8" s="18">
        <v>4602173</v>
      </c>
    </row>
    <row r="9" spans="1:32" ht="18" customHeight="1" x14ac:dyDescent="0.15">
      <c r="A9" s="18" t="s">
        <v>65</v>
      </c>
      <c r="B9" s="18">
        <v>27602</v>
      </c>
      <c r="C9" s="14">
        <v>52648</v>
      </c>
      <c r="D9" s="14">
        <v>79891</v>
      </c>
      <c r="E9" s="14">
        <v>75106</v>
      </c>
      <c r="F9" s="14">
        <v>54955</v>
      </c>
      <c r="G9" s="14">
        <v>71797</v>
      </c>
      <c r="H9" s="14">
        <v>35356</v>
      </c>
      <c r="I9" s="14">
        <v>32631</v>
      </c>
      <c r="J9" s="16">
        <v>19218</v>
      </c>
      <c r="K9" s="15">
        <v>23418</v>
      </c>
      <c r="L9" s="18">
        <v>14854</v>
      </c>
      <c r="M9" s="18">
        <v>7861</v>
      </c>
      <c r="N9" s="18">
        <v>7740</v>
      </c>
      <c r="O9" s="18">
        <v>8183</v>
      </c>
      <c r="P9" s="18">
        <v>15230</v>
      </c>
      <c r="Q9" s="18">
        <v>7419</v>
      </c>
      <c r="R9" s="18">
        <v>18010</v>
      </c>
      <c r="S9" s="18">
        <v>3891</v>
      </c>
      <c r="T9" s="18">
        <v>6247</v>
      </c>
      <c r="U9" s="18">
        <v>4724</v>
      </c>
      <c r="V9" s="18">
        <v>3394</v>
      </c>
      <c r="W9" s="18">
        <v>2628</v>
      </c>
      <c r="X9" s="18">
        <v>2054</v>
      </c>
      <c r="Y9" s="18">
        <v>1851</v>
      </c>
      <c r="Z9" s="18">
        <v>1175</v>
      </c>
      <c r="AA9" s="18">
        <v>1653</v>
      </c>
      <c r="AB9" s="18">
        <v>2148</v>
      </c>
      <c r="AC9" s="93">
        <v>821</v>
      </c>
      <c r="AD9" s="93">
        <v>984</v>
      </c>
      <c r="AE9" s="93">
        <v>1203</v>
      </c>
      <c r="AF9" s="18">
        <v>1038</v>
      </c>
    </row>
    <row r="10" spans="1:32" ht="18" customHeight="1" x14ac:dyDescent="0.15">
      <c r="A10" s="18" t="s">
        <v>66</v>
      </c>
      <c r="B10" s="18">
        <v>2156080</v>
      </c>
      <c r="C10" s="14">
        <v>2328921</v>
      </c>
      <c r="D10" s="14">
        <v>2630481</v>
      </c>
      <c r="E10" s="14">
        <v>2853289</v>
      </c>
      <c r="F10" s="14">
        <v>2971866</v>
      </c>
      <c r="G10" s="14">
        <v>2992929</v>
      </c>
      <c r="H10" s="14">
        <v>3275263</v>
      </c>
      <c r="I10" s="14">
        <v>3500565</v>
      </c>
      <c r="J10" s="16">
        <v>3450764</v>
      </c>
      <c r="K10" s="15">
        <v>3500874</v>
      </c>
      <c r="L10" s="18">
        <v>3728220</v>
      </c>
      <c r="M10" s="18">
        <v>3709879</v>
      </c>
      <c r="N10" s="18">
        <v>4005006</v>
      </c>
      <c r="O10" s="18">
        <v>4115963</v>
      </c>
      <c r="P10" s="18">
        <v>4039740</v>
      </c>
      <c r="Q10" s="18">
        <v>4486015</v>
      </c>
      <c r="R10" s="18">
        <v>4637035</v>
      </c>
      <c r="S10" s="18">
        <v>4620225</v>
      </c>
      <c r="T10" s="18">
        <v>4990868</v>
      </c>
      <c r="U10" s="18">
        <v>5030191</v>
      </c>
      <c r="V10" s="18">
        <v>5290453</v>
      </c>
      <c r="W10" s="18">
        <v>5605086</v>
      </c>
      <c r="X10" s="18">
        <v>6044002</v>
      </c>
      <c r="Y10" s="18">
        <v>5790995</v>
      </c>
      <c r="Z10" s="18">
        <v>5884679</v>
      </c>
      <c r="AA10" s="18">
        <v>6139762</v>
      </c>
      <c r="AB10" s="18">
        <v>6853211</v>
      </c>
      <c r="AC10" s="93">
        <v>6801420</v>
      </c>
      <c r="AD10" s="93">
        <v>6839852</v>
      </c>
      <c r="AE10" s="93">
        <v>7177459</v>
      </c>
      <c r="AF10" s="18">
        <v>7426573</v>
      </c>
    </row>
    <row r="11" spans="1:32" ht="18" customHeight="1" x14ac:dyDescent="0.15">
      <c r="A11" s="18" t="s">
        <v>67</v>
      </c>
      <c r="B11" s="18">
        <v>276549</v>
      </c>
      <c r="C11" s="14">
        <v>320797</v>
      </c>
      <c r="D11" s="14">
        <v>358581</v>
      </c>
      <c r="E11" s="14">
        <v>399317</v>
      </c>
      <c r="F11" s="14">
        <v>221855</v>
      </c>
      <c r="G11" s="14">
        <v>334061</v>
      </c>
      <c r="H11" s="14">
        <v>305389</v>
      </c>
      <c r="I11" s="14">
        <v>322953</v>
      </c>
      <c r="J11" s="16">
        <v>329600</v>
      </c>
      <c r="K11" s="16">
        <v>108632</v>
      </c>
      <c r="L11" s="18">
        <v>389799</v>
      </c>
      <c r="M11" s="18">
        <v>428292</v>
      </c>
      <c r="N11" s="18">
        <v>417204</v>
      </c>
      <c r="O11" s="18">
        <v>343114</v>
      </c>
      <c r="P11" s="18">
        <v>336174</v>
      </c>
      <c r="Q11" s="18">
        <v>348546</v>
      </c>
      <c r="R11" s="18">
        <v>339648</v>
      </c>
      <c r="S11" s="18">
        <v>342746</v>
      </c>
      <c r="T11" s="18">
        <v>179937</v>
      </c>
      <c r="U11" s="18">
        <v>191063</v>
      </c>
      <c r="V11" s="18">
        <v>212476</v>
      </c>
      <c r="W11" s="18">
        <v>213909</v>
      </c>
      <c r="X11" s="18">
        <v>207757</v>
      </c>
      <c r="Y11" s="18">
        <v>193874</v>
      </c>
      <c r="Z11" s="18">
        <v>192120</v>
      </c>
      <c r="AA11" s="18">
        <v>204731</v>
      </c>
      <c r="AB11" s="18">
        <v>199603</v>
      </c>
      <c r="AC11" s="93">
        <v>213038</v>
      </c>
      <c r="AD11" s="93">
        <v>217444</v>
      </c>
      <c r="AE11" s="93">
        <v>219517</v>
      </c>
      <c r="AF11" s="18">
        <v>244296</v>
      </c>
    </row>
    <row r="12" spans="1:32" ht="18" customHeight="1" x14ac:dyDescent="0.15">
      <c r="A12" s="18" t="s">
        <v>68</v>
      </c>
      <c r="B12" s="18">
        <v>3030148</v>
      </c>
      <c r="C12" s="14">
        <v>3620858</v>
      </c>
      <c r="D12" s="14">
        <v>4288814</v>
      </c>
      <c r="E12" s="14">
        <v>4244183</v>
      </c>
      <c r="F12" s="14">
        <v>4391980</v>
      </c>
      <c r="G12" s="14">
        <v>4222102</v>
      </c>
      <c r="H12" s="14">
        <v>4196904</v>
      </c>
      <c r="I12" s="14">
        <v>4146660</v>
      </c>
      <c r="J12" s="16">
        <v>4638076</v>
      </c>
      <c r="K12" s="16">
        <v>4846318</v>
      </c>
      <c r="L12" s="18">
        <v>6183135</v>
      </c>
      <c r="M12" s="18">
        <v>5079879</v>
      </c>
      <c r="N12" s="18">
        <v>4474989</v>
      </c>
      <c r="O12" s="18">
        <v>4439901</v>
      </c>
      <c r="P12" s="18">
        <v>4342168</v>
      </c>
      <c r="Q12" s="18">
        <v>4340186</v>
      </c>
      <c r="R12" s="18">
        <v>4245662</v>
      </c>
      <c r="S12" s="18">
        <v>4515926</v>
      </c>
      <c r="T12" s="18">
        <v>4908728</v>
      </c>
      <c r="U12" s="18">
        <v>5609714</v>
      </c>
      <c r="V12" s="18">
        <v>8231884</v>
      </c>
      <c r="W12" s="18">
        <v>5069461</v>
      </c>
      <c r="X12" s="18">
        <v>5088485</v>
      </c>
      <c r="Y12" s="18">
        <v>5223667</v>
      </c>
      <c r="Z12" s="18">
        <v>8329864</v>
      </c>
      <c r="AA12" s="18">
        <v>4781659</v>
      </c>
      <c r="AB12" s="18">
        <v>6073863</v>
      </c>
      <c r="AC12" s="93">
        <v>5531864</v>
      </c>
      <c r="AD12" s="93">
        <v>5800279</v>
      </c>
      <c r="AE12" s="93">
        <v>5797298</v>
      </c>
      <c r="AF12" s="18">
        <v>8139355</v>
      </c>
    </row>
    <row r="13" spans="1:32" ht="18" customHeight="1" x14ac:dyDescent="0.15">
      <c r="A13" s="18" t="s">
        <v>69</v>
      </c>
      <c r="B13" s="18">
        <v>1320467</v>
      </c>
      <c r="C13" s="14">
        <v>1750966</v>
      </c>
      <c r="D13" s="14">
        <v>1765216</v>
      </c>
      <c r="E13" s="14">
        <v>1817590</v>
      </c>
      <c r="F13" s="14">
        <v>2007435</v>
      </c>
      <c r="G13" s="14">
        <v>2138497</v>
      </c>
      <c r="H13" s="14">
        <v>2002350</v>
      </c>
      <c r="I13" s="14">
        <v>2186676</v>
      </c>
      <c r="J13" s="16">
        <v>2093976</v>
      </c>
      <c r="K13" s="16">
        <v>1930586</v>
      </c>
      <c r="L13" s="18">
        <v>2222027</v>
      </c>
      <c r="M13" s="18">
        <v>2170991</v>
      </c>
      <c r="N13" s="18">
        <v>2016791</v>
      </c>
      <c r="O13" s="18">
        <v>1882172</v>
      </c>
      <c r="P13" s="18">
        <v>1689753</v>
      </c>
      <c r="Q13" s="18">
        <v>1749316</v>
      </c>
      <c r="R13" s="18">
        <v>1779953</v>
      </c>
      <c r="S13" s="18">
        <v>1927243</v>
      </c>
      <c r="T13" s="18">
        <v>2163081</v>
      </c>
      <c r="U13" s="18">
        <v>2116285</v>
      </c>
      <c r="V13" s="18">
        <v>2098066</v>
      </c>
      <c r="W13" s="18">
        <v>2014832</v>
      </c>
      <c r="X13" s="18">
        <v>1963363</v>
      </c>
      <c r="Y13" s="18">
        <v>1746278</v>
      </c>
      <c r="Z13" s="18">
        <v>3196246</v>
      </c>
      <c r="AA13" s="18">
        <v>1230813</v>
      </c>
      <c r="AB13" s="18">
        <v>1935030</v>
      </c>
      <c r="AC13" s="93">
        <v>1690265</v>
      </c>
      <c r="AD13" s="93">
        <v>1845045</v>
      </c>
      <c r="AE13" s="93">
        <v>1690687</v>
      </c>
      <c r="AF13" s="18">
        <v>1871189</v>
      </c>
    </row>
    <row r="14" spans="1:32" ht="18" customHeight="1" x14ac:dyDescent="0.15">
      <c r="A14" s="18" t="s">
        <v>70</v>
      </c>
      <c r="B14" s="18">
        <v>1910516</v>
      </c>
      <c r="C14" s="14">
        <v>2238526</v>
      </c>
      <c r="D14" s="14">
        <v>2526238</v>
      </c>
      <c r="E14" s="14">
        <v>2929529</v>
      </c>
      <c r="F14" s="14">
        <v>2785551</v>
      </c>
      <c r="G14" s="14">
        <v>2855412</v>
      </c>
      <c r="H14" s="14">
        <v>2949720</v>
      </c>
      <c r="I14" s="14">
        <v>3254811</v>
      </c>
      <c r="J14" s="16">
        <v>4462711</v>
      </c>
      <c r="K14" s="16">
        <v>4536912</v>
      </c>
      <c r="L14" s="18">
        <v>4365269</v>
      </c>
      <c r="M14" s="18">
        <v>5027251</v>
      </c>
      <c r="N14" s="18">
        <v>4998575</v>
      </c>
      <c r="O14" s="18">
        <v>4270749</v>
      </c>
      <c r="P14" s="18">
        <v>4529246</v>
      </c>
      <c r="Q14" s="18">
        <v>4647526</v>
      </c>
      <c r="R14" s="18">
        <v>4515748</v>
      </c>
      <c r="S14" s="18">
        <v>4858027</v>
      </c>
      <c r="T14" s="18">
        <v>5118371</v>
      </c>
      <c r="U14" s="18">
        <v>5212824</v>
      </c>
      <c r="V14" s="18">
        <v>4959037</v>
      </c>
      <c r="W14" s="18">
        <v>5183863</v>
      </c>
      <c r="X14" s="18">
        <v>5462235</v>
      </c>
      <c r="Y14" s="18">
        <v>5475614</v>
      </c>
      <c r="Z14" s="18">
        <v>5647632</v>
      </c>
      <c r="AA14" s="18">
        <v>5756001</v>
      </c>
      <c r="AB14" s="18">
        <v>6011992</v>
      </c>
      <c r="AC14" s="93">
        <v>6123282</v>
      </c>
      <c r="AD14" s="93">
        <v>6103426</v>
      </c>
      <c r="AE14" s="93">
        <v>5996076</v>
      </c>
      <c r="AF14" s="18">
        <v>4376468</v>
      </c>
    </row>
    <row r="15" spans="1:32" ht="18" customHeight="1" x14ac:dyDescent="0.15">
      <c r="A15" s="18" t="s">
        <v>71</v>
      </c>
      <c r="B15" s="18">
        <v>1722193</v>
      </c>
      <c r="C15" s="14">
        <v>2695185</v>
      </c>
      <c r="D15" s="14">
        <v>1570265</v>
      </c>
      <c r="E15" s="14">
        <v>964684</v>
      </c>
      <c r="F15" s="14">
        <v>773979</v>
      </c>
      <c r="G15" s="14">
        <v>818800</v>
      </c>
      <c r="H15" s="14">
        <v>693481</v>
      </c>
      <c r="I15" s="14">
        <v>404326</v>
      </c>
      <c r="J15" s="16">
        <v>611391</v>
      </c>
      <c r="K15" s="15">
        <v>510832</v>
      </c>
      <c r="L15" s="18">
        <v>1326871</v>
      </c>
      <c r="M15" s="18">
        <v>1182002</v>
      </c>
      <c r="N15" s="18">
        <v>1500350</v>
      </c>
      <c r="O15" s="18">
        <v>1200771</v>
      </c>
      <c r="P15" s="18">
        <v>2248637</v>
      </c>
      <c r="Q15" s="18">
        <v>1367110</v>
      </c>
      <c r="R15" s="18">
        <v>1315572</v>
      </c>
      <c r="S15" s="18">
        <v>1427217</v>
      </c>
      <c r="T15" s="18">
        <v>1475408</v>
      </c>
      <c r="U15" s="18">
        <v>844653</v>
      </c>
      <c r="V15" s="18">
        <v>45148</v>
      </c>
      <c r="W15" s="18">
        <v>366779</v>
      </c>
      <c r="X15" s="18">
        <v>663230</v>
      </c>
      <c r="Y15" s="18">
        <v>343995</v>
      </c>
      <c r="Z15" s="18">
        <v>1194182</v>
      </c>
      <c r="AA15" s="18">
        <v>400671</v>
      </c>
      <c r="AB15" s="18">
        <v>272070</v>
      </c>
      <c r="AC15" s="93">
        <v>59006</v>
      </c>
      <c r="AD15" s="93">
        <v>65168</v>
      </c>
      <c r="AE15" s="93">
        <v>150196</v>
      </c>
      <c r="AF15" s="18">
        <v>126818</v>
      </c>
    </row>
    <row r="16" spans="1:32" ht="18" customHeight="1" x14ac:dyDescent="0.15">
      <c r="A16" s="18" t="s">
        <v>72</v>
      </c>
      <c r="B16" s="18">
        <v>1300823</v>
      </c>
      <c r="C16" s="14">
        <v>1533262</v>
      </c>
      <c r="D16" s="14">
        <v>2068155</v>
      </c>
      <c r="E16" s="14">
        <v>2436770</v>
      </c>
      <c r="F16" s="14">
        <v>2989003</v>
      </c>
      <c r="G16" s="14">
        <v>3744571</v>
      </c>
      <c r="H16" s="14">
        <v>4082602</v>
      </c>
      <c r="I16" s="14">
        <v>4111495</v>
      </c>
      <c r="J16" s="16">
        <v>4072654</v>
      </c>
      <c r="K16" s="15">
        <v>3979406</v>
      </c>
      <c r="L16" s="18">
        <v>3856055</v>
      </c>
      <c r="M16" s="18">
        <v>3838213</v>
      </c>
      <c r="N16" s="18">
        <v>3939134</v>
      </c>
      <c r="O16" s="18">
        <v>4089818</v>
      </c>
      <c r="P16" s="18">
        <v>3967217</v>
      </c>
      <c r="Q16" s="18">
        <v>3855748</v>
      </c>
      <c r="R16" s="18">
        <v>4560286</v>
      </c>
      <c r="S16" s="18">
        <v>4898368</v>
      </c>
      <c r="T16" s="18">
        <v>4973626</v>
      </c>
      <c r="U16" s="18">
        <v>4923939</v>
      </c>
      <c r="V16" s="18">
        <v>4568894</v>
      </c>
      <c r="W16" s="18">
        <v>5432827</v>
      </c>
      <c r="X16" s="18">
        <v>5520761</v>
      </c>
      <c r="Y16" s="18">
        <v>5521731</v>
      </c>
      <c r="Z16" s="18">
        <v>5509205</v>
      </c>
      <c r="AA16" s="18">
        <v>5756773</v>
      </c>
      <c r="AB16" s="18">
        <v>6164954</v>
      </c>
      <c r="AC16" s="93">
        <v>5702462</v>
      </c>
      <c r="AD16" s="93">
        <v>4444501</v>
      </c>
      <c r="AE16" s="93">
        <v>4032804</v>
      </c>
      <c r="AF16" s="18">
        <v>3482556</v>
      </c>
    </row>
    <row r="17" spans="1:32" ht="18" customHeight="1" x14ac:dyDescent="0.15">
      <c r="A17" s="18" t="s">
        <v>80</v>
      </c>
      <c r="B17" s="18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6">
        <v>0</v>
      </c>
      <c r="K17" s="15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18">
        <v>1</v>
      </c>
      <c r="AC17" s="18">
        <v>1</v>
      </c>
      <c r="AD17" s="18">
        <v>1</v>
      </c>
      <c r="AE17" s="18">
        <v>1</v>
      </c>
      <c r="AF17" s="18">
        <v>1</v>
      </c>
    </row>
    <row r="18" spans="1:32" ht="18" customHeight="1" x14ac:dyDescent="0.15">
      <c r="A18" s="18" t="s">
        <v>175</v>
      </c>
      <c r="B18" s="18">
        <v>10553643</v>
      </c>
      <c r="C18" s="14">
        <v>10480937</v>
      </c>
      <c r="D18" s="14">
        <v>12585711</v>
      </c>
      <c r="E18" s="14">
        <v>15649507</v>
      </c>
      <c r="F18" s="14">
        <v>16547511</v>
      </c>
      <c r="G18" s="14">
        <v>10893546</v>
      </c>
      <c r="H18" s="14">
        <v>10377529</v>
      </c>
      <c r="I18" s="14">
        <v>9551005</v>
      </c>
      <c r="J18" s="16">
        <v>7267087</v>
      </c>
      <c r="K18" s="15">
        <v>7121442</v>
      </c>
      <c r="L18" s="18">
        <v>6117606</v>
      </c>
      <c r="M18" s="18">
        <v>6886896</v>
      </c>
      <c r="N18" s="18">
        <v>7199669</v>
      </c>
      <c r="O18" s="18">
        <v>7969983</v>
      </c>
      <c r="P18" s="18">
        <v>6038252</v>
      </c>
      <c r="Q18" s="18">
        <v>7056315</v>
      </c>
      <c r="R18" s="18">
        <v>7204138</v>
      </c>
      <c r="S18" s="18">
        <v>7049438</v>
      </c>
      <c r="T18" s="18">
        <v>7174397</v>
      </c>
      <c r="U18" s="18">
        <v>6754092</v>
      </c>
      <c r="V18" s="18">
        <v>7005349</v>
      </c>
      <c r="W18" s="18">
        <v>7648288</v>
      </c>
      <c r="X18" s="18">
        <v>8100903</v>
      </c>
      <c r="Y18" s="18">
        <v>10230201</v>
      </c>
      <c r="Z18" s="18">
        <v>7357962</v>
      </c>
      <c r="AA18" s="18">
        <v>8748515</v>
      </c>
      <c r="AB18" s="18">
        <v>9564260</v>
      </c>
      <c r="AC18" s="93">
        <v>7095471</v>
      </c>
      <c r="AD18" s="93">
        <v>7856160</v>
      </c>
      <c r="AE18" s="93">
        <v>6687721</v>
      </c>
      <c r="AF18" s="18">
        <v>6475237</v>
      </c>
    </row>
    <row r="19" spans="1:32" ht="18" customHeight="1" x14ac:dyDescent="0.15">
      <c r="A19" s="18" t="s">
        <v>74</v>
      </c>
      <c r="B19" s="18">
        <v>2764859</v>
      </c>
      <c r="C19" s="14">
        <v>1886865</v>
      </c>
      <c r="D19" s="14">
        <v>2660971</v>
      </c>
      <c r="E19" s="14">
        <v>5184973</v>
      </c>
      <c r="F19" s="14">
        <v>7613896</v>
      </c>
      <c r="G19" s="14">
        <v>4473071</v>
      </c>
      <c r="H19" s="14">
        <v>2774126</v>
      </c>
      <c r="I19" s="14">
        <v>2396829</v>
      </c>
      <c r="J19" s="16">
        <v>1809054</v>
      </c>
      <c r="K19" s="15">
        <v>769807</v>
      </c>
      <c r="L19" s="18">
        <v>983832</v>
      </c>
      <c r="M19" s="18">
        <v>1039240</v>
      </c>
      <c r="N19" s="18">
        <v>1002535</v>
      </c>
      <c r="O19" s="18">
        <v>2147282</v>
      </c>
      <c r="P19" s="18">
        <v>1671893</v>
      </c>
      <c r="Q19" s="18">
        <v>2820262</v>
      </c>
      <c r="R19" s="18">
        <v>2454885</v>
      </c>
      <c r="S19" s="18">
        <v>1917465</v>
      </c>
      <c r="T19" s="18">
        <v>1870344</v>
      </c>
      <c r="U19" s="18">
        <v>2524641</v>
      </c>
      <c r="V19" s="18">
        <v>2618048</v>
      </c>
      <c r="W19" s="18">
        <v>4156141</v>
      </c>
      <c r="X19" s="18">
        <v>5640439</v>
      </c>
      <c r="Y19" s="18">
        <v>5706327</v>
      </c>
      <c r="Z19" s="18">
        <v>3701060</v>
      </c>
      <c r="AA19" s="18">
        <v>4770724</v>
      </c>
      <c r="AB19" s="18">
        <v>6577669</v>
      </c>
      <c r="AC19" s="93">
        <v>2910067</v>
      </c>
      <c r="AD19" s="93">
        <v>3647927</v>
      </c>
      <c r="AE19" s="93">
        <v>2589109</v>
      </c>
      <c r="AF19" s="18">
        <v>2172143</v>
      </c>
    </row>
    <row r="20" spans="1:32" ht="18" customHeight="1" x14ac:dyDescent="0.15">
      <c r="A20" s="18" t="s">
        <v>75</v>
      </c>
      <c r="B20" s="18">
        <v>7684710</v>
      </c>
      <c r="C20" s="14">
        <v>8363441</v>
      </c>
      <c r="D20" s="14">
        <v>9797884</v>
      </c>
      <c r="E20" s="14">
        <v>10259854</v>
      </c>
      <c r="F20" s="14">
        <v>8598423</v>
      </c>
      <c r="G20" s="14">
        <v>6210419</v>
      </c>
      <c r="H20" s="14">
        <v>7368215</v>
      </c>
      <c r="I20" s="14">
        <v>6944847</v>
      </c>
      <c r="J20" s="16">
        <v>5354448</v>
      </c>
      <c r="K20" s="15">
        <v>6206708</v>
      </c>
      <c r="L20" s="18">
        <v>4962272</v>
      </c>
      <c r="M20" s="18">
        <v>5707943</v>
      </c>
      <c r="N20" s="18">
        <v>6088740</v>
      </c>
      <c r="O20" s="18">
        <v>5755838</v>
      </c>
      <c r="P20" s="18">
        <v>4338125</v>
      </c>
      <c r="Q20" s="18">
        <v>4224327</v>
      </c>
      <c r="R20" s="18">
        <v>4726387</v>
      </c>
      <c r="S20" s="18">
        <v>5082720</v>
      </c>
      <c r="T20" s="18">
        <v>5258000</v>
      </c>
      <c r="U20" s="18">
        <v>4167124</v>
      </c>
      <c r="V20" s="18">
        <v>4290691</v>
      </c>
      <c r="W20" s="18">
        <v>3370725</v>
      </c>
      <c r="X20" s="18">
        <v>2411019</v>
      </c>
      <c r="Y20" s="18">
        <v>4492946</v>
      </c>
      <c r="Z20" s="18">
        <v>3560475</v>
      </c>
      <c r="AA20" s="18">
        <v>3901310</v>
      </c>
      <c r="AB20" s="18">
        <v>2958320</v>
      </c>
      <c r="AC20" s="93">
        <v>4012486</v>
      </c>
      <c r="AD20" s="93">
        <v>4124086</v>
      </c>
      <c r="AE20" s="93">
        <v>4014339</v>
      </c>
      <c r="AF20" s="18">
        <v>4182226</v>
      </c>
    </row>
    <row r="21" spans="1:32" ht="18" customHeight="1" x14ac:dyDescent="0.15">
      <c r="A21" s="18" t="s">
        <v>176</v>
      </c>
      <c r="B21" s="18">
        <v>0</v>
      </c>
      <c r="C21" s="14">
        <v>11129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6">
        <v>8475</v>
      </c>
      <c r="K21" s="15">
        <v>50794</v>
      </c>
      <c r="L21" s="18">
        <v>224</v>
      </c>
      <c r="M21" s="18">
        <v>0</v>
      </c>
      <c r="N21" s="18">
        <v>3896</v>
      </c>
      <c r="O21" s="18">
        <v>50411</v>
      </c>
      <c r="P21" s="18">
        <v>31733</v>
      </c>
      <c r="Q21" s="18">
        <v>0</v>
      </c>
      <c r="R21" s="18">
        <v>0</v>
      </c>
      <c r="S21" s="18">
        <v>54</v>
      </c>
      <c r="T21" s="18">
        <v>54</v>
      </c>
      <c r="U21" s="18">
        <v>54</v>
      </c>
      <c r="V21" s="18"/>
      <c r="W21" s="18"/>
      <c r="X21" s="18">
        <v>108934</v>
      </c>
      <c r="Y21" s="18"/>
      <c r="Z21" s="18"/>
      <c r="AA21" s="18"/>
      <c r="AB21" s="18">
        <v>420025</v>
      </c>
      <c r="AC21" s="93">
        <v>81553</v>
      </c>
      <c r="AD21" s="93"/>
      <c r="AE21" s="93"/>
      <c r="AF21" s="18">
        <v>255900</v>
      </c>
    </row>
    <row r="22" spans="1:32" ht="18" customHeight="1" x14ac:dyDescent="0.15">
      <c r="A22" s="18" t="s">
        <v>177</v>
      </c>
      <c r="B22" s="18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6">
        <v>0</v>
      </c>
      <c r="K22" s="15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 x14ac:dyDescent="0.15">
      <c r="A23" s="18" t="s">
        <v>59</v>
      </c>
      <c r="B23" s="18">
        <f t="shared" ref="B23:G23" si="0">SUM(B4:B22)-B5-B8-B9-B13-B19-B20</f>
        <v>34619445</v>
      </c>
      <c r="C23" s="14">
        <f t="shared" si="0"/>
        <v>37841250</v>
      </c>
      <c r="D23" s="14">
        <f t="shared" si="0"/>
        <v>41754630</v>
      </c>
      <c r="E23" s="14">
        <f t="shared" si="0"/>
        <v>46390593</v>
      </c>
      <c r="F23" s="14">
        <f t="shared" si="0"/>
        <v>48493999</v>
      </c>
      <c r="G23" s="14">
        <f t="shared" si="0"/>
        <v>44640816</v>
      </c>
      <c r="H23" s="14">
        <f t="shared" ref="H23:U23" si="1">SUM(H4:H22)-H5-H8-H9-H13-H19-H20</f>
        <v>45565965</v>
      </c>
      <c r="I23" s="14">
        <f t="shared" si="1"/>
        <v>46095235</v>
      </c>
      <c r="J23" s="16">
        <f t="shared" si="1"/>
        <v>46313905</v>
      </c>
      <c r="K23" s="15">
        <f t="shared" si="1"/>
        <v>46912157</v>
      </c>
      <c r="L23" s="20">
        <f t="shared" si="1"/>
        <v>48980766</v>
      </c>
      <c r="M23" s="20">
        <f t="shared" si="1"/>
        <v>48489999</v>
      </c>
      <c r="N23" s="20">
        <f t="shared" si="1"/>
        <v>49201318</v>
      </c>
      <c r="O23" s="20">
        <f t="shared" si="1"/>
        <v>49020007</v>
      </c>
      <c r="P23" s="20">
        <f t="shared" si="1"/>
        <v>48430080</v>
      </c>
      <c r="Q23" s="20">
        <f t="shared" si="1"/>
        <v>49120720</v>
      </c>
      <c r="R23" s="20">
        <f t="shared" si="1"/>
        <v>50463964</v>
      </c>
      <c r="S23" s="20">
        <f t="shared" si="1"/>
        <v>50879112</v>
      </c>
      <c r="T23" s="20">
        <f t="shared" si="1"/>
        <v>51714070</v>
      </c>
      <c r="U23" s="20">
        <f t="shared" si="1"/>
        <v>51237753</v>
      </c>
      <c r="V23" s="20">
        <f>SUM(V4:V22)-V5-V8-V9-V13-V19-V20</f>
        <v>52764168</v>
      </c>
      <c r="W23" s="20">
        <f>SUM(W4:W22)-W5-W8-W9-W13-W19-W20</f>
        <v>53473609</v>
      </c>
      <c r="X23" s="20">
        <f>SUM(X4:X22)-X5-X8-X9-X13-X19-X20</f>
        <v>55696223</v>
      </c>
      <c r="Y23" s="20">
        <f>SUM(Y4:Y22)-Y5-Y8-Y9-Y13-Y19-Y20</f>
        <v>56761094</v>
      </c>
      <c r="Z23" s="20">
        <f>SUM(Z4:Z22)-Z5-Z8-Z9-Z13-Z19-Z20</f>
        <v>58407810</v>
      </c>
      <c r="AA23" s="20">
        <f t="shared" ref="AA23:AB23" si="2">SUM(AA4:AA22)-AA5-AA8-AA9-AA13-AA19-AA20</f>
        <v>56339365</v>
      </c>
      <c r="AB23" s="20">
        <f t="shared" si="2"/>
        <v>60687708</v>
      </c>
      <c r="AC23" s="20">
        <f t="shared" ref="AC23" si="3">SUM(AC4:AC22)-AC5-AC8-AC9-AC13-AC19-AC20</f>
        <v>57725436</v>
      </c>
      <c r="AD23" s="20">
        <f t="shared" ref="AD23" si="4">SUM(AD4:AD22)-AD5-AD8-AD9-AD13-AD19-AD20</f>
        <v>58138904</v>
      </c>
      <c r="AE23" s="20">
        <f t="shared" ref="AE23:AF23" si="5">SUM(AE4:AE22)-AE5-AE8-AE9-AE13-AE19-AE20</f>
        <v>56741975</v>
      </c>
      <c r="AF23" s="20">
        <f t="shared" si="5"/>
        <v>58051824</v>
      </c>
    </row>
    <row r="24" spans="1:32" ht="18" customHeight="1" x14ac:dyDescent="0.15">
      <c r="A24" s="18" t="s">
        <v>78</v>
      </c>
      <c r="B24" s="18">
        <f t="shared" ref="B24:G24" si="6">SUM(B4:B7)-B5</f>
        <v>13669493</v>
      </c>
      <c r="C24" s="14">
        <f t="shared" si="6"/>
        <v>14611635</v>
      </c>
      <c r="D24" s="14">
        <f t="shared" si="6"/>
        <v>15726385</v>
      </c>
      <c r="E24" s="14">
        <f t="shared" si="6"/>
        <v>16913314</v>
      </c>
      <c r="F24" s="14">
        <f t="shared" si="6"/>
        <v>17812254</v>
      </c>
      <c r="G24" s="14">
        <f t="shared" si="6"/>
        <v>18779395</v>
      </c>
      <c r="H24" s="14">
        <f t="shared" ref="H24:M24" si="7">SUM(H4:H7)-H5</f>
        <v>19685077</v>
      </c>
      <c r="I24" s="14">
        <f t="shared" si="7"/>
        <v>20803420</v>
      </c>
      <c r="J24" s="16">
        <f t="shared" si="7"/>
        <v>21473147</v>
      </c>
      <c r="K24" s="15">
        <f t="shared" si="7"/>
        <v>22256947</v>
      </c>
      <c r="L24" s="20">
        <f t="shared" si="7"/>
        <v>23013587</v>
      </c>
      <c r="M24" s="20">
        <f t="shared" si="7"/>
        <v>22337587</v>
      </c>
      <c r="N24" s="20">
        <f t="shared" ref="N24:S24" si="8">SUM(N4:N7)-N5</f>
        <v>22662495</v>
      </c>
      <c r="O24" s="20">
        <f t="shared" si="8"/>
        <v>22539297</v>
      </c>
      <c r="P24" s="20">
        <f t="shared" si="8"/>
        <v>22896913</v>
      </c>
      <c r="Q24" s="20">
        <f t="shared" si="8"/>
        <v>23019272</v>
      </c>
      <c r="R24" s="20">
        <f t="shared" si="8"/>
        <v>23645873</v>
      </c>
      <c r="S24" s="20">
        <f t="shared" si="8"/>
        <v>23167109</v>
      </c>
      <c r="T24" s="20">
        <f t="shared" ref="T24:Y24" si="9">SUM(T4:T7)-T5</f>
        <v>22892679</v>
      </c>
      <c r="U24" s="20">
        <f t="shared" si="9"/>
        <v>22671221</v>
      </c>
      <c r="V24" s="20">
        <f t="shared" si="9"/>
        <v>22450926</v>
      </c>
      <c r="W24" s="20">
        <f t="shared" si="9"/>
        <v>23953395</v>
      </c>
      <c r="X24" s="20">
        <f t="shared" si="9"/>
        <v>24499915</v>
      </c>
      <c r="Y24" s="20">
        <f t="shared" si="9"/>
        <v>23981016</v>
      </c>
      <c r="Z24" s="20">
        <f>SUM(Z4:Z7)-Z5</f>
        <v>24292165</v>
      </c>
      <c r="AA24" s="20">
        <f t="shared" ref="AA24:AB24" si="10">SUM(AA4:AA7)-AA5</f>
        <v>24551252</v>
      </c>
      <c r="AB24" s="20">
        <f t="shared" si="10"/>
        <v>25127729</v>
      </c>
      <c r="AC24" s="20">
        <f t="shared" ref="AC24" si="11">SUM(AC4:AC7)-AC5</f>
        <v>26117339</v>
      </c>
      <c r="AD24" s="20">
        <f t="shared" ref="AD24" si="12">SUM(AD4:AD7)-AD5</f>
        <v>26812073</v>
      </c>
      <c r="AE24" s="20">
        <f t="shared" ref="AE24:AF24" si="13">SUM(AE4:AE7)-AE5</f>
        <v>26680903</v>
      </c>
      <c r="AF24" s="20">
        <f t="shared" si="13"/>
        <v>27524620</v>
      </c>
    </row>
    <row r="25" spans="1:32" ht="18" customHeight="1" x14ac:dyDescent="0.15">
      <c r="A25" s="18" t="s">
        <v>178</v>
      </c>
      <c r="B25" s="18">
        <f t="shared" ref="B25:G25" si="14">+B18+B21+B22</f>
        <v>10553643</v>
      </c>
      <c r="C25" s="14">
        <f t="shared" si="14"/>
        <v>10492066</v>
      </c>
      <c r="D25" s="14">
        <f t="shared" si="14"/>
        <v>12585711</v>
      </c>
      <c r="E25" s="14">
        <f t="shared" si="14"/>
        <v>15649507</v>
      </c>
      <c r="F25" s="14">
        <f t="shared" si="14"/>
        <v>16547511</v>
      </c>
      <c r="G25" s="14">
        <f t="shared" si="14"/>
        <v>10893546</v>
      </c>
      <c r="H25" s="14">
        <f t="shared" ref="H25:M25" si="15">+H18+H21+H22</f>
        <v>10377529</v>
      </c>
      <c r="I25" s="14">
        <f t="shared" si="15"/>
        <v>9551005</v>
      </c>
      <c r="J25" s="16">
        <f t="shared" si="15"/>
        <v>7275562</v>
      </c>
      <c r="K25" s="15">
        <f t="shared" si="15"/>
        <v>7172236</v>
      </c>
      <c r="L25" s="20">
        <f t="shared" si="15"/>
        <v>6117830</v>
      </c>
      <c r="M25" s="20">
        <f t="shared" si="15"/>
        <v>6886896</v>
      </c>
      <c r="N25" s="20">
        <f t="shared" ref="N25:S25" si="16">+N18+N21+N22</f>
        <v>7203565</v>
      </c>
      <c r="O25" s="20">
        <f t="shared" si="16"/>
        <v>8020394</v>
      </c>
      <c r="P25" s="20">
        <f t="shared" si="16"/>
        <v>6069985</v>
      </c>
      <c r="Q25" s="20">
        <f t="shared" si="16"/>
        <v>7056316</v>
      </c>
      <c r="R25" s="20">
        <f t="shared" si="16"/>
        <v>7204139</v>
      </c>
      <c r="S25" s="20">
        <f t="shared" si="16"/>
        <v>7049493</v>
      </c>
      <c r="T25" s="20">
        <f t="shared" ref="T25:Y25" si="17">+T18+T21+T22</f>
        <v>7174452</v>
      </c>
      <c r="U25" s="20">
        <f t="shared" si="17"/>
        <v>6754147</v>
      </c>
      <c r="V25" s="20">
        <f t="shared" si="17"/>
        <v>7005349</v>
      </c>
      <c r="W25" s="20">
        <f t="shared" si="17"/>
        <v>7648288</v>
      </c>
      <c r="X25" s="20">
        <f t="shared" si="17"/>
        <v>8209837</v>
      </c>
      <c r="Y25" s="20">
        <f t="shared" si="17"/>
        <v>10230201</v>
      </c>
      <c r="Z25" s="20">
        <f>+Z18+Z21+Z22</f>
        <v>7357962</v>
      </c>
      <c r="AA25" s="20">
        <f t="shared" ref="AA25:AB25" si="18">+AA18+AA21+AA22</f>
        <v>8748515</v>
      </c>
      <c r="AB25" s="20">
        <f t="shared" si="18"/>
        <v>9984285</v>
      </c>
      <c r="AC25" s="20">
        <f t="shared" ref="AC25" si="19">+AC18+AC21+AC22</f>
        <v>7177024</v>
      </c>
      <c r="AD25" s="20">
        <f t="shared" ref="AD25" si="20">+AD18+AD21+AD22</f>
        <v>7856160</v>
      </c>
      <c r="AE25" s="20">
        <f t="shared" ref="AE25:AF25" si="21">+AE18+AE21+AE22</f>
        <v>6687721</v>
      </c>
      <c r="AF25" s="20">
        <f t="shared" si="21"/>
        <v>6731137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2" t="s">
        <v>99</v>
      </c>
      <c r="K30" s="33" t="str">
        <f>財政指標!$L$1</f>
        <v>小山市</v>
      </c>
      <c r="M30" s="33"/>
      <c r="O30" s="33"/>
      <c r="P30" s="33"/>
      <c r="Q30" s="33"/>
      <c r="R30" s="33"/>
      <c r="S30" s="33"/>
      <c r="T30" s="33"/>
      <c r="U30" s="33" t="str">
        <f>財政指標!$L$1</f>
        <v>小山市</v>
      </c>
      <c r="W30" s="33"/>
      <c r="X30" s="33"/>
      <c r="Y30" s="33"/>
      <c r="Z30" s="33"/>
      <c r="AA30" s="33"/>
      <c r="AB30" s="33"/>
      <c r="AC30" s="33"/>
      <c r="AD30" s="33"/>
      <c r="AE30" s="33" t="str">
        <f>財政指標!$L$1</f>
        <v>小山市</v>
      </c>
    </row>
    <row r="31" spans="1:32" ht="18" customHeight="1" x14ac:dyDescent="0.15">
      <c r="K31" s="17"/>
      <c r="L31" s="21" t="s">
        <v>221</v>
      </c>
      <c r="V31" s="21" t="s">
        <v>221</v>
      </c>
      <c r="AF31" s="21" t="s">
        <v>221</v>
      </c>
    </row>
    <row r="32" spans="1:32" s="76" customFormat="1" ht="18" customHeight="1" x14ac:dyDescent="0.2">
      <c r="A32" s="52"/>
      <c r="B32" s="74" t="s">
        <v>10</v>
      </c>
      <c r="C32" s="52" t="s">
        <v>9</v>
      </c>
      <c r="D32" s="52" t="s">
        <v>8</v>
      </c>
      <c r="E32" s="52" t="s">
        <v>7</v>
      </c>
      <c r="F32" s="52" t="s">
        <v>6</v>
      </c>
      <c r="G32" s="52" t="s">
        <v>5</v>
      </c>
      <c r="H32" s="52" t="s">
        <v>4</v>
      </c>
      <c r="I32" s="52" t="s">
        <v>3</v>
      </c>
      <c r="J32" s="53" t="s">
        <v>164</v>
      </c>
      <c r="K32" s="53" t="s">
        <v>165</v>
      </c>
      <c r="L32" s="52" t="s">
        <v>83</v>
      </c>
      <c r="M32" s="52" t="s">
        <v>173</v>
      </c>
      <c r="N32" s="52" t="s">
        <v>181</v>
      </c>
      <c r="O32" s="57" t="s">
        <v>182</v>
      </c>
      <c r="P32" s="57" t="s">
        <v>183</v>
      </c>
      <c r="Q32" s="57" t="s">
        <v>187</v>
      </c>
      <c r="R32" s="57" t="s">
        <v>191</v>
      </c>
      <c r="S32" s="57" t="s">
        <v>194</v>
      </c>
      <c r="T32" s="57" t="s">
        <v>195</v>
      </c>
      <c r="U32" s="57" t="s">
        <v>202</v>
      </c>
      <c r="V32" s="57" t="s">
        <v>203</v>
      </c>
      <c r="W32" s="57" t="s">
        <v>206</v>
      </c>
      <c r="X32" s="57" t="s">
        <v>205</v>
      </c>
      <c r="Y32" s="57" t="s">
        <v>209</v>
      </c>
      <c r="Z32" s="57" t="s">
        <v>210</v>
      </c>
      <c r="AA32" s="47" t="s">
        <v>211</v>
      </c>
      <c r="AB32" s="47" t="s">
        <v>212</v>
      </c>
      <c r="AC32" s="47" t="s">
        <v>213</v>
      </c>
      <c r="AD32" s="47" t="s">
        <v>215</v>
      </c>
      <c r="AE32" s="47" t="str">
        <f>AE3</f>
        <v>１８(H30)</v>
      </c>
      <c r="AF32" s="47" t="str">
        <f>AF3</f>
        <v>１９(R１)</v>
      </c>
    </row>
    <row r="33" spans="1:32" ht="18" customHeight="1" x14ac:dyDescent="0.15">
      <c r="A33" s="18" t="s">
        <v>60</v>
      </c>
      <c r="B33" s="34">
        <f>B4/B$23*100</f>
        <v>23.877638708535045</v>
      </c>
      <c r="C33" s="34">
        <f t="shared" ref="C33:L33" si="22">C4/C$23*100</f>
        <v>23.543051564100022</v>
      </c>
      <c r="D33" s="34">
        <f t="shared" si="22"/>
        <v>23.146781566499332</v>
      </c>
      <c r="E33" s="34">
        <f t="shared" si="22"/>
        <v>22.591884091673499</v>
      </c>
      <c r="F33" s="34">
        <f t="shared" si="22"/>
        <v>22.976987317544175</v>
      </c>
      <c r="G33" s="34">
        <f t="shared" si="22"/>
        <v>25.783612468015814</v>
      </c>
      <c r="H33" s="34">
        <f t="shared" si="22"/>
        <v>26.094129686488586</v>
      </c>
      <c r="I33" s="34">
        <f t="shared" si="22"/>
        <v>26.272604966652192</v>
      </c>
      <c r="J33" s="34">
        <f t="shared" si="22"/>
        <v>26.202871470242034</v>
      </c>
      <c r="K33" s="34">
        <f t="shared" si="22"/>
        <v>26.308786014678454</v>
      </c>
      <c r="L33" s="34">
        <f t="shared" si="22"/>
        <v>25.41755063610071</v>
      </c>
      <c r="M33" s="34">
        <f t="shared" ref="M33:N51" si="23">M4/M$23*100</f>
        <v>25.639264294478536</v>
      </c>
      <c r="N33" s="34">
        <f t="shared" si="23"/>
        <v>24.463456446430968</v>
      </c>
      <c r="O33" s="34">
        <f t="shared" ref="O33:P51" si="24">O4/O$23*100</f>
        <v>24.129001042370312</v>
      </c>
      <c r="P33" s="34">
        <f t="shared" si="24"/>
        <v>23.864699376916164</v>
      </c>
      <c r="Q33" s="34">
        <f t="shared" ref="Q33:R51" si="25">Q4/Q$23*100</f>
        <v>23.198442530972674</v>
      </c>
      <c r="R33" s="34">
        <f t="shared" si="25"/>
        <v>22.203019960936878</v>
      </c>
      <c r="S33" s="34">
        <f t="shared" ref="S33:T51" si="26">S4/S$23*100</f>
        <v>21.167682722135559</v>
      </c>
      <c r="T33" s="34">
        <f t="shared" si="26"/>
        <v>20.561918642257321</v>
      </c>
      <c r="U33" s="34">
        <f t="shared" ref="U33:V51" si="27">U4/U$23*100</f>
        <v>19.845858580098156</v>
      </c>
      <c r="V33" s="34">
        <f t="shared" si="27"/>
        <v>18.809249489160901</v>
      </c>
      <c r="W33" s="34">
        <f t="shared" ref="W33:X51" si="28">W4/W$23*100</f>
        <v>17.955012163102737</v>
      </c>
      <c r="X33" s="34">
        <f t="shared" si="28"/>
        <v>17.051197529139454</v>
      </c>
      <c r="Y33" s="34">
        <f t="shared" ref="Y33:Y51" si="29">Y4/Y$23*100</f>
        <v>16.056498135853406</v>
      </c>
      <c r="Z33" s="34">
        <f t="shared" ref="Z33:AB51" si="30">Z4/Z$23*100</f>
        <v>15.404859384387123</v>
      </c>
      <c r="AA33" s="34">
        <f t="shared" si="30"/>
        <v>15.91405582934774</v>
      </c>
      <c r="AB33" s="34">
        <f t="shared" si="30"/>
        <v>14.686756665781479</v>
      </c>
      <c r="AC33" s="34">
        <f t="shared" ref="AC33" si="31">AC4/AC$23*100</f>
        <v>15.288951650360858</v>
      </c>
      <c r="AD33" s="34">
        <f t="shared" ref="AD33" si="32">AD4/AD$23*100</f>
        <v>15.046938277336636</v>
      </c>
      <c r="AE33" s="34">
        <f t="shared" ref="AE33:AF33" si="33">AE4/AE$23*100</f>
        <v>15.407614909421111</v>
      </c>
      <c r="AF33" s="34">
        <f t="shared" si="33"/>
        <v>15.059402784656688</v>
      </c>
    </row>
    <row r="34" spans="1:32" ht="18" customHeight="1" x14ac:dyDescent="0.15">
      <c r="A34" s="18" t="s">
        <v>61</v>
      </c>
      <c r="B34" s="34">
        <f t="shared" ref="B34:L51" si="34">B5/B$23*100</f>
        <v>18.246962075792954</v>
      </c>
      <c r="C34" s="34">
        <f t="shared" si="34"/>
        <v>18.14344399299706</v>
      </c>
      <c r="D34" s="34">
        <f t="shared" si="34"/>
        <v>17.812168375099962</v>
      </c>
      <c r="E34" s="34">
        <f t="shared" si="34"/>
        <v>17.363951351085337</v>
      </c>
      <c r="F34" s="34">
        <f t="shared" si="34"/>
        <v>17.684369564984731</v>
      </c>
      <c r="G34" s="34">
        <f t="shared" si="34"/>
        <v>19.785046043961206</v>
      </c>
      <c r="H34" s="34">
        <f t="shared" si="34"/>
        <v>19.892737924018508</v>
      </c>
      <c r="I34" s="34">
        <f t="shared" si="34"/>
        <v>19.835802984842143</v>
      </c>
      <c r="J34" s="34">
        <f t="shared" si="34"/>
        <v>19.697423484372568</v>
      </c>
      <c r="K34" s="34">
        <f t="shared" si="34"/>
        <v>19.896833991240268</v>
      </c>
      <c r="L34" s="34">
        <f t="shared" si="34"/>
        <v>19.110334044183794</v>
      </c>
      <c r="M34" s="34">
        <f t="shared" si="23"/>
        <v>19.192281278454963</v>
      </c>
      <c r="N34" s="34">
        <f t="shared" si="23"/>
        <v>18.26865898185898</v>
      </c>
      <c r="O34" s="34">
        <f t="shared" si="24"/>
        <v>17.735221865635392</v>
      </c>
      <c r="P34" s="34">
        <f t="shared" si="24"/>
        <v>17.363396880616342</v>
      </c>
      <c r="Q34" s="34">
        <f t="shared" si="25"/>
        <v>16.631006223035818</v>
      </c>
      <c r="R34" s="34">
        <f t="shared" si="25"/>
        <v>15.951089375380818</v>
      </c>
      <c r="S34" s="34">
        <f t="shared" si="26"/>
        <v>15.278189210534965</v>
      </c>
      <c r="T34" s="34">
        <f t="shared" si="26"/>
        <v>14.543063425485558</v>
      </c>
      <c r="U34" s="34">
        <f t="shared" si="27"/>
        <v>14.042606435141684</v>
      </c>
      <c r="V34" s="34">
        <f t="shared" si="27"/>
        <v>13.030958812806448</v>
      </c>
      <c r="W34" s="34">
        <f t="shared" si="28"/>
        <v>12.206116478878394</v>
      </c>
      <c r="X34" s="34">
        <f t="shared" si="28"/>
        <v>11.510358610852302</v>
      </c>
      <c r="Y34" s="34">
        <f t="shared" si="29"/>
        <v>10.792806424766937</v>
      </c>
      <c r="Z34" s="34">
        <f t="shared" si="30"/>
        <v>10.269332132124113</v>
      </c>
      <c r="AA34" s="34">
        <f t="shared" si="30"/>
        <v>10.710062138613029</v>
      </c>
      <c r="AB34" s="34">
        <f t="shared" si="30"/>
        <v>9.9016311507430803</v>
      </c>
      <c r="AC34" s="34">
        <f t="shared" ref="AC34" si="35">AC5/AC$23*100</f>
        <v>10.386294873545866</v>
      </c>
      <c r="AD34" s="34">
        <f t="shared" ref="AD34" si="36">AD5/AD$23*100</f>
        <v>10.171254690318895</v>
      </c>
      <c r="AE34" s="34">
        <f t="shared" ref="AE34:AF34" si="37">AE5/AE$23*100</f>
        <v>10.386399133974452</v>
      </c>
      <c r="AF34" s="34">
        <f t="shared" si="37"/>
        <v>10.196444473475976</v>
      </c>
    </row>
    <row r="35" spans="1:32" ht="18" customHeight="1" x14ac:dyDescent="0.15">
      <c r="A35" s="18" t="s">
        <v>62</v>
      </c>
      <c r="B35" s="34">
        <f t="shared" si="34"/>
        <v>5.1576245661939417</v>
      </c>
      <c r="C35" s="34">
        <f t="shared" si="34"/>
        <v>5.2089664057080567</v>
      </c>
      <c r="D35" s="34">
        <f t="shared" si="34"/>
        <v>5.2057867594563767</v>
      </c>
      <c r="E35" s="34">
        <f t="shared" si="34"/>
        <v>5.1676748344217112</v>
      </c>
      <c r="F35" s="34">
        <f t="shared" si="34"/>
        <v>5.4925971355754761</v>
      </c>
      <c r="G35" s="34">
        <f t="shared" si="34"/>
        <v>6.5755630452633298</v>
      </c>
      <c r="H35" s="34">
        <f t="shared" si="34"/>
        <v>7.0441984494347922</v>
      </c>
      <c r="I35" s="34">
        <f t="shared" si="34"/>
        <v>7.5728196200756974</v>
      </c>
      <c r="J35" s="34">
        <f t="shared" si="34"/>
        <v>8.31610506607033</v>
      </c>
      <c r="K35" s="34">
        <f t="shared" si="34"/>
        <v>9.0930097288001477</v>
      </c>
      <c r="L35" s="34">
        <f t="shared" si="34"/>
        <v>9.932884675588781</v>
      </c>
      <c r="M35" s="34">
        <f t="shared" si="23"/>
        <v>8.2686308160163087</v>
      </c>
      <c r="N35" s="34">
        <f t="shared" si="23"/>
        <v>9.0003198694799202</v>
      </c>
      <c r="O35" s="34">
        <f t="shared" si="24"/>
        <v>10.153064645625204</v>
      </c>
      <c r="P35" s="34">
        <f t="shared" si="24"/>
        <v>11.688417611533989</v>
      </c>
      <c r="Q35" s="34">
        <f t="shared" si="25"/>
        <v>12.171525580243937</v>
      </c>
      <c r="R35" s="34">
        <f t="shared" si="25"/>
        <v>12.365697232979954</v>
      </c>
      <c r="S35" s="34">
        <f t="shared" si="26"/>
        <v>12.781142878437029</v>
      </c>
      <c r="T35" s="34">
        <f t="shared" si="26"/>
        <v>13.005545686115983</v>
      </c>
      <c r="U35" s="34">
        <f t="shared" si="27"/>
        <v>13.515549754884839</v>
      </c>
      <c r="V35" s="34">
        <f t="shared" si="27"/>
        <v>13.7788830480564</v>
      </c>
      <c r="W35" s="34">
        <f t="shared" si="28"/>
        <v>18.172973886987879</v>
      </c>
      <c r="X35" s="34">
        <f t="shared" si="28"/>
        <v>18.517550103891246</v>
      </c>
      <c r="Y35" s="34">
        <f t="shared" si="29"/>
        <v>18.227051790087064</v>
      </c>
      <c r="Z35" s="34">
        <f t="shared" si="30"/>
        <v>18.241372172659787</v>
      </c>
      <c r="AA35" s="34">
        <f t="shared" si="30"/>
        <v>19.82153508474936</v>
      </c>
      <c r="AB35" s="34">
        <f t="shared" si="30"/>
        <v>19.583979015981292</v>
      </c>
      <c r="AC35" s="34">
        <f t="shared" ref="AC35" si="38">AC6/AC$23*100</f>
        <v>22.093291768294311</v>
      </c>
      <c r="AD35" s="34">
        <f t="shared" ref="AD35" si="39">AD6/AD$23*100</f>
        <v>23.050007960246376</v>
      </c>
      <c r="AE35" s="34">
        <f t="shared" ref="AE35:AF35" si="40">AE6/AE$23*100</f>
        <v>23.55645886488794</v>
      </c>
      <c r="AF35" s="34">
        <f t="shared" si="40"/>
        <v>24.4249879211375</v>
      </c>
    </row>
    <row r="36" spans="1:32" ht="18" customHeight="1" x14ac:dyDescent="0.15">
      <c r="A36" s="18" t="s">
        <v>63</v>
      </c>
      <c r="B36" s="34">
        <f t="shared" si="34"/>
        <v>10.449751577473295</v>
      </c>
      <c r="C36" s="34">
        <f t="shared" si="34"/>
        <v>9.8609638952201628</v>
      </c>
      <c r="D36" s="34">
        <f t="shared" si="34"/>
        <v>9.3112428489966259</v>
      </c>
      <c r="E36" s="34">
        <f t="shared" si="34"/>
        <v>8.6989403218018797</v>
      </c>
      <c r="F36" s="34">
        <f t="shared" si="34"/>
        <v>8.2612572330856846</v>
      </c>
      <c r="G36" s="34">
        <f t="shared" si="34"/>
        <v>9.7085926923916439</v>
      </c>
      <c r="H36" s="34">
        <f t="shared" si="34"/>
        <v>10.062945007309732</v>
      </c>
      <c r="I36" s="34">
        <f t="shared" si="34"/>
        <v>11.285964807425323</v>
      </c>
      <c r="J36" s="34">
        <f t="shared" si="34"/>
        <v>11.845386390976964</v>
      </c>
      <c r="K36" s="34">
        <f t="shared" si="34"/>
        <v>12.042083249337693</v>
      </c>
      <c r="L36" s="34">
        <f t="shared" si="34"/>
        <v>11.634511799999208</v>
      </c>
      <c r="M36" s="34">
        <f t="shared" si="23"/>
        <v>12.158484474293349</v>
      </c>
      <c r="N36" s="34">
        <f t="shared" si="23"/>
        <v>12.596971487633727</v>
      </c>
      <c r="O36" s="34">
        <f t="shared" si="24"/>
        <v>11.697725787758454</v>
      </c>
      <c r="P36" s="34">
        <f t="shared" si="24"/>
        <v>11.725171628871973</v>
      </c>
      <c r="Q36" s="34">
        <f t="shared" si="25"/>
        <v>11.492683739163432</v>
      </c>
      <c r="R36" s="34">
        <f t="shared" si="25"/>
        <v>12.288230072453285</v>
      </c>
      <c r="S36" s="34">
        <f t="shared" si="26"/>
        <v>11.584809105945087</v>
      </c>
      <c r="T36" s="34">
        <f t="shared" si="26"/>
        <v>10.700331650554675</v>
      </c>
      <c r="U36" s="34">
        <f t="shared" si="27"/>
        <v>10.885693992084313</v>
      </c>
      <c r="V36" s="34">
        <f t="shared" si="27"/>
        <v>9.9614363292907413</v>
      </c>
      <c r="W36" s="34">
        <f t="shared" si="28"/>
        <v>8.6668116977105463</v>
      </c>
      <c r="X36" s="34">
        <f t="shared" si="28"/>
        <v>8.4197199512074636</v>
      </c>
      <c r="Y36" s="34">
        <f t="shared" si="29"/>
        <v>7.9654877687875434</v>
      </c>
      <c r="Z36" s="34">
        <f t="shared" si="30"/>
        <v>7.9443793561169302</v>
      </c>
      <c r="AA36" s="34">
        <f t="shared" si="30"/>
        <v>7.8418473477647463</v>
      </c>
      <c r="AB36" s="34">
        <f t="shared" si="30"/>
        <v>7.1342371341491422</v>
      </c>
      <c r="AC36" s="34">
        <f t="shared" ref="AC36" si="41">AC7/AC$23*100</f>
        <v>7.8618306148436883</v>
      </c>
      <c r="AD36" s="34">
        <f t="shared" ref="AD36" si="42">AD7/AD$23*100</f>
        <v>8.0203197500936732</v>
      </c>
      <c r="AE36" s="34">
        <f t="shared" ref="AE36:AF36" si="43">AE7/AE$23*100</f>
        <v>8.0573825637898562</v>
      </c>
      <c r="AF36" s="34">
        <f t="shared" si="43"/>
        <v>7.9294855575941945</v>
      </c>
    </row>
    <row r="37" spans="1:32" ht="18" customHeight="1" x14ac:dyDescent="0.15">
      <c r="A37" s="18" t="s">
        <v>64</v>
      </c>
      <c r="B37" s="34">
        <f t="shared" si="34"/>
        <v>10.370021818662893</v>
      </c>
      <c r="C37" s="34">
        <f t="shared" si="34"/>
        <v>9.7218352987810928</v>
      </c>
      <c r="D37" s="34">
        <f t="shared" si="34"/>
        <v>9.1199083790228777</v>
      </c>
      <c r="E37" s="34">
        <f t="shared" si="34"/>
        <v>8.5370411195217955</v>
      </c>
      <c r="F37" s="34">
        <f t="shared" si="34"/>
        <v>8.1479339330212799</v>
      </c>
      <c r="G37" s="34">
        <f t="shared" si="34"/>
        <v>9.5477600588663076</v>
      </c>
      <c r="H37" s="34">
        <f t="shared" si="34"/>
        <v>9.9853520056033052</v>
      </c>
      <c r="I37" s="34">
        <f t="shared" si="34"/>
        <v>11.215174410109851</v>
      </c>
      <c r="J37" s="34">
        <f t="shared" si="34"/>
        <v>11.80389129355428</v>
      </c>
      <c r="K37" s="34">
        <f t="shared" si="34"/>
        <v>11.992164419129139</v>
      </c>
      <c r="L37" s="34">
        <f t="shared" si="34"/>
        <v>11.604185610327123</v>
      </c>
      <c r="M37" s="34">
        <f t="shared" si="23"/>
        <v>12.142272883940459</v>
      </c>
      <c r="N37" s="34">
        <f t="shared" si="23"/>
        <v>12.58124020173606</v>
      </c>
      <c r="O37" s="34">
        <f t="shared" si="24"/>
        <v>11.681032603687715</v>
      </c>
      <c r="P37" s="34">
        <f t="shared" si="24"/>
        <v>11.693724230891215</v>
      </c>
      <c r="Q37" s="34">
        <f t="shared" si="25"/>
        <v>11.47758013319023</v>
      </c>
      <c r="R37" s="34">
        <f t="shared" si="25"/>
        <v>12.25254123913056</v>
      </c>
      <c r="S37" s="34">
        <f t="shared" si="26"/>
        <v>11.577161566813508</v>
      </c>
      <c r="T37" s="34">
        <f t="shared" si="26"/>
        <v>10.688251765912062</v>
      </c>
      <c r="U37" s="34">
        <f t="shared" si="27"/>
        <v>10.876474227899886</v>
      </c>
      <c r="V37" s="34">
        <f t="shared" si="27"/>
        <v>9.955003933730179</v>
      </c>
      <c r="W37" s="34">
        <f t="shared" si="28"/>
        <v>8.6618971238690854</v>
      </c>
      <c r="X37" s="34">
        <f t="shared" si="28"/>
        <v>8.4160320889263893</v>
      </c>
      <c r="Y37" s="34">
        <f t="shared" si="29"/>
        <v>7.9622267322754556</v>
      </c>
      <c r="Z37" s="34">
        <f t="shared" si="30"/>
        <v>7.9423676388482978</v>
      </c>
      <c r="AA37" s="34">
        <f t="shared" si="30"/>
        <v>7.8389133423850277</v>
      </c>
      <c r="AB37" s="34">
        <f t="shared" si="30"/>
        <v>7.1306977024078746</v>
      </c>
      <c r="AC37" s="34">
        <f t="shared" ref="AC37" si="44">AC8/AC$23*100</f>
        <v>7.8604083648670926</v>
      </c>
      <c r="AD37" s="34">
        <f t="shared" ref="AD37" si="45">AD8/AD$23*100</f>
        <v>8.0186272517280344</v>
      </c>
      <c r="AE37" s="34">
        <f t="shared" ref="AE37:AF37" si="46">AE8/AE$23*100</f>
        <v>8.0552624401952873</v>
      </c>
      <c r="AF37" s="34">
        <f t="shared" si="46"/>
        <v>7.9276975000819956</v>
      </c>
    </row>
    <row r="38" spans="1:32" ht="18" customHeight="1" x14ac:dyDescent="0.15">
      <c r="A38" s="18" t="s">
        <v>65</v>
      </c>
      <c r="B38" s="34">
        <f t="shared" si="34"/>
        <v>7.9729758810402646E-2</v>
      </c>
      <c r="C38" s="34">
        <f t="shared" si="34"/>
        <v>0.13912859643907111</v>
      </c>
      <c r="D38" s="34">
        <f t="shared" si="34"/>
        <v>0.19133446997374901</v>
      </c>
      <c r="E38" s="34">
        <f t="shared" si="34"/>
        <v>0.16189920228008295</v>
      </c>
      <c r="F38" s="34">
        <f t="shared" si="34"/>
        <v>0.1133233000644059</v>
      </c>
      <c r="G38" s="34">
        <f t="shared" si="34"/>
        <v>0.160832633525337</v>
      </c>
      <c r="H38" s="34">
        <f t="shared" si="34"/>
        <v>7.7593001706427148E-2</v>
      </c>
      <c r="I38" s="34">
        <f t="shared" si="34"/>
        <v>7.079039731547089E-2</v>
      </c>
      <c r="J38" s="34">
        <f t="shared" si="34"/>
        <v>4.1495097422685479E-2</v>
      </c>
      <c r="K38" s="34">
        <f t="shared" si="34"/>
        <v>4.9918830208553401E-2</v>
      </c>
      <c r="L38" s="34">
        <f t="shared" si="34"/>
        <v>3.0326189672084752E-2</v>
      </c>
      <c r="M38" s="34">
        <f t="shared" si="23"/>
        <v>1.6211590352889056E-2</v>
      </c>
      <c r="N38" s="34">
        <f t="shared" si="23"/>
        <v>1.5731285897666401E-2</v>
      </c>
      <c r="O38" s="34">
        <f t="shared" si="24"/>
        <v>1.669318407074075E-2</v>
      </c>
      <c r="P38" s="34">
        <f t="shared" si="24"/>
        <v>3.1447397980759066E-2</v>
      </c>
      <c r="Q38" s="34">
        <f t="shared" si="25"/>
        <v>1.5103605973202348E-2</v>
      </c>
      <c r="R38" s="34">
        <f t="shared" si="25"/>
        <v>3.5688833322725107E-2</v>
      </c>
      <c r="S38" s="34">
        <f t="shared" si="26"/>
        <v>7.6475391315791834E-3</v>
      </c>
      <c r="T38" s="34">
        <f t="shared" si="26"/>
        <v>1.2079884642612735E-2</v>
      </c>
      <c r="U38" s="34">
        <f t="shared" si="27"/>
        <v>9.2197641844286183E-3</v>
      </c>
      <c r="V38" s="34">
        <f t="shared" si="27"/>
        <v>6.4323955605629949E-3</v>
      </c>
      <c r="W38" s="34">
        <f t="shared" si="28"/>
        <v>4.9145738414626177E-3</v>
      </c>
      <c r="X38" s="34">
        <f t="shared" si="28"/>
        <v>3.6878622810742482E-3</v>
      </c>
      <c r="Y38" s="34">
        <f t="shared" si="29"/>
        <v>3.2610365120869589E-3</v>
      </c>
      <c r="Z38" s="34">
        <f t="shared" si="30"/>
        <v>2.0117172686323968E-3</v>
      </c>
      <c r="AA38" s="34">
        <f t="shared" si="30"/>
        <v>2.9340053797198462E-3</v>
      </c>
      <c r="AB38" s="34">
        <f t="shared" si="30"/>
        <v>3.5394317412679351E-3</v>
      </c>
      <c r="AC38" s="34">
        <f t="shared" ref="AC38" si="47">AC9/AC$23*100</f>
        <v>1.4222499765961058E-3</v>
      </c>
      <c r="AD38" s="34">
        <f t="shared" ref="AD38" si="48">AD9/AD$23*100</f>
        <v>1.6924983656382651E-3</v>
      </c>
      <c r="AE38" s="34">
        <f t="shared" ref="AE38:AF38" si="49">AE9/AE$23*100</f>
        <v>2.1201235945699807E-3</v>
      </c>
      <c r="AF38" s="34">
        <f t="shared" si="49"/>
        <v>1.7880575121980663E-3</v>
      </c>
    </row>
    <row r="39" spans="1:32" ht="18" customHeight="1" x14ac:dyDescent="0.15">
      <c r="A39" s="18" t="s">
        <v>66</v>
      </c>
      <c r="B39" s="34">
        <f t="shared" si="34"/>
        <v>6.2279450176049904</v>
      </c>
      <c r="C39" s="34">
        <f t="shared" si="34"/>
        <v>6.1544505004459422</v>
      </c>
      <c r="D39" s="34">
        <f t="shared" si="34"/>
        <v>6.2998546508494986</v>
      </c>
      <c r="E39" s="34">
        <f t="shared" si="34"/>
        <v>6.1505766912701461</v>
      </c>
      <c r="F39" s="34">
        <f t="shared" si="34"/>
        <v>6.1283170315568327</v>
      </c>
      <c r="G39" s="34">
        <f t="shared" si="34"/>
        <v>6.7044674989812005</v>
      </c>
      <c r="H39" s="34">
        <f t="shared" si="34"/>
        <v>7.1879592586264769</v>
      </c>
      <c r="I39" s="34">
        <f t="shared" si="34"/>
        <v>7.5942014396932782</v>
      </c>
      <c r="J39" s="34">
        <f t="shared" si="34"/>
        <v>7.4508163369078897</v>
      </c>
      <c r="K39" s="34">
        <f t="shared" si="34"/>
        <v>7.4626157138756168</v>
      </c>
      <c r="L39" s="34">
        <f t="shared" si="34"/>
        <v>7.6116000309182583</v>
      </c>
      <c r="M39" s="34">
        <f t="shared" si="23"/>
        <v>7.6508126964490133</v>
      </c>
      <c r="N39" s="34">
        <f t="shared" si="23"/>
        <v>8.1400380371924186</v>
      </c>
      <c r="O39" s="34">
        <f t="shared" si="24"/>
        <v>8.396496149011158</v>
      </c>
      <c r="P39" s="34">
        <f t="shared" si="24"/>
        <v>8.341386179828735</v>
      </c>
      <c r="Q39" s="34">
        <f t="shared" si="25"/>
        <v>9.1326328278575719</v>
      </c>
      <c r="R39" s="34">
        <f t="shared" si="25"/>
        <v>9.1888045100856512</v>
      </c>
      <c r="S39" s="34">
        <f t="shared" si="26"/>
        <v>9.0807893817014733</v>
      </c>
      <c r="T39" s="34">
        <f t="shared" si="26"/>
        <v>9.6508899802316854</v>
      </c>
      <c r="U39" s="34">
        <f t="shared" si="27"/>
        <v>9.817352841370699</v>
      </c>
      <c r="V39" s="34">
        <f t="shared" si="27"/>
        <v>10.02660176504631</v>
      </c>
      <c r="W39" s="34">
        <f t="shared" si="28"/>
        <v>10.481966908199519</v>
      </c>
      <c r="X39" s="34">
        <f t="shared" si="28"/>
        <v>10.851726875626737</v>
      </c>
      <c r="Y39" s="34">
        <f t="shared" si="29"/>
        <v>10.202402018537557</v>
      </c>
      <c r="Z39" s="34">
        <f t="shared" si="30"/>
        <v>10.075157757156106</v>
      </c>
      <c r="AA39" s="34">
        <f t="shared" si="30"/>
        <v>10.897818958378391</v>
      </c>
      <c r="AB39" s="34">
        <f t="shared" si="30"/>
        <v>11.292584982777731</v>
      </c>
      <c r="AC39" s="34">
        <f t="shared" ref="AC39" si="50">AC10/AC$23*100</f>
        <v>11.782362284799373</v>
      </c>
      <c r="AD39" s="34">
        <f t="shared" ref="AD39" si="51">AD10/AD$23*100</f>
        <v>11.764673100820753</v>
      </c>
      <c r="AE39" s="34">
        <f t="shared" ref="AE39:AF39" si="52">AE10/AE$23*100</f>
        <v>12.649293578519252</v>
      </c>
      <c r="AF39" s="34">
        <f t="shared" si="52"/>
        <v>12.793005435970453</v>
      </c>
    </row>
    <row r="40" spans="1:32" ht="18" customHeight="1" x14ac:dyDescent="0.15">
      <c r="A40" s="18" t="s">
        <v>67</v>
      </c>
      <c r="B40" s="34">
        <f t="shared" si="34"/>
        <v>0.79882563108680682</v>
      </c>
      <c r="C40" s="34">
        <f t="shared" si="34"/>
        <v>0.84774419449674621</v>
      </c>
      <c r="D40" s="34">
        <f t="shared" si="34"/>
        <v>0.85878140939100645</v>
      </c>
      <c r="E40" s="34">
        <f t="shared" si="34"/>
        <v>0.86077149304817024</v>
      </c>
      <c r="F40" s="34">
        <f t="shared" si="34"/>
        <v>0.45748959577452053</v>
      </c>
      <c r="G40" s="34">
        <f t="shared" si="34"/>
        <v>0.74833085488401463</v>
      </c>
      <c r="H40" s="34">
        <f t="shared" si="34"/>
        <v>0.67021295390100921</v>
      </c>
      <c r="I40" s="34">
        <f t="shared" si="34"/>
        <v>0.70062122473179711</v>
      </c>
      <c r="J40" s="34">
        <f t="shared" si="34"/>
        <v>0.71166531951905154</v>
      </c>
      <c r="K40" s="34">
        <f t="shared" si="34"/>
        <v>0.23156470933536483</v>
      </c>
      <c r="L40" s="34">
        <f t="shared" si="34"/>
        <v>0.7958205471919324</v>
      </c>
      <c r="M40" s="34">
        <f t="shared" si="23"/>
        <v>0.88325842200986637</v>
      </c>
      <c r="N40" s="34">
        <f t="shared" si="23"/>
        <v>0.84795289427002751</v>
      </c>
      <c r="O40" s="34">
        <f t="shared" si="24"/>
        <v>0.69994686047270449</v>
      </c>
      <c r="P40" s="34">
        <f t="shared" si="24"/>
        <v>0.69414297890897558</v>
      </c>
      <c r="Q40" s="34">
        <f t="shared" si="25"/>
        <v>0.70957021802612019</v>
      </c>
      <c r="R40" s="34">
        <f t="shared" si="25"/>
        <v>0.6730505752580197</v>
      </c>
      <c r="S40" s="34">
        <f t="shared" si="26"/>
        <v>0.67364776334932897</v>
      </c>
      <c r="T40" s="34">
        <f t="shared" si="26"/>
        <v>0.34794592651477635</v>
      </c>
      <c r="U40" s="34">
        <f t="shared" si="27"/>
        <v>0.37289496282165224</v>
      </c>
      <c r="V40" s="34">
        <f t="shared" si="27"/>
        <v>0.40268994670777336</v>
      </c>
      <c r="W40" s="34">
        <f t="shared" si="28"/>
        <v>0.40002723586507877</v>
      </c>
      <c r="X40" s="34">
        <f t="shared" si="28"/>
        <v>0.37301811291584352</v>
      </c>
      <c r="Y40" s="34">
        <f t="shared" si="29"/>
        <v>0.34156142233622205</v>
      </c>
      <c r="Z40" s="34">
        <f t="shared" si="30"/>
        <v>0.32892861416992009</v>
      </c>
      <c r="AA40" s="34">
        <f t="shared" si="30"/>
        <v>0.36338890223558606</v>
      </c>
      <c r="AB40" s="34">
        <f t="shared" si="30"/>
        <v>0.32890185933533689</v>
      </c>
      <c r="AC40" s="34">
        <f t="shared" ref="AC40" si="53">AC11/AC$23*100</f>
        <v>0.36905394703298561</v>
      </c>
      <c r="AD40" s="34">
        <f t="shared" ref="AD40" si="54">AD11/AD$23*100</f>
        <v>0.3740077384327713</v>
      </c>
      <c r="AE40" s="34">
        <f t="shared" ref="AE40:AF40" si="55">AE11/AE$23*100</f>
        <v>0.38686880391456235</v>
      </c>
      <c r="AF40" s="34">
        <f t="shared" si="55"/>
        <v>0.42082398651246516</v>
      </c>
    </row>
    <row r="41" spans="1:32" ht="18" customHeight="1" x14ac:dyDescent="0.15">
      <c r="A41" s="18" t="s">
        <v>68</v>
      </c>
      <c r="B41" s="34">
        <f t="shared" si="34"/>
        <v>8.7527341931680294</v>
      </c>
      <c r="C41" s="34">
        <f t="shared" si="34"/>
        <v>9.5685475506226663</v>
      </c>
      <c r="D41" s="34">
        <f t="shared" si="34"/>
        <v>10.271469295740376</v>
      </c>
      <c r="E41" s="34">
        <f t="shared" si="34"/>
        <v>9.1488009217730841</v>
      </c>
      <c r="F41" s="34">
        <f t="shared" si="34"/>
        <v>9.0567494753319888</v>
      </c>
      <c r="G41" s="34">
        <f t="shared" si="34"/>
        <v>9.4579409121912104</v>
      </c>
      <c r="H41" s="34">
        <f t="shared" si="34"/>
        <v>9.2106114728394317</v>
      </c>
      <c r="I41" s="34">
        <f t="shared" si="34"/>
        <v>8.9958539098455628</v>
      </c>
      <c r="J41" s="34">
        <f t="shared" si="34"/>
        <v>10.014435189604503</v>
      </c>
      <c r="K41" s="34">
        <f t="shared" si="34"/>
        <v>10.33062282768196</v>
      </c>
      <c r="L41" s="34">
        <f t="shared" si="34"/>
        <v>12.623598005796808</v>
      </c>
      <c r="M41" s="34">
        <f t="shared" si="23"/>
        <v>10.476137563954167</v>
      </c>
      <c r="N41" s="34">
        <f t="shared" si="23"/>
        <v>9.0952624480506792</v>
      </c>
      <c r="O41" s="34">
        <f t="shared" si="24"/>
        <v>9.0573242880197871</v>
      </c>
      <c r="P41" s="34">
        <f t="shared" si="24"/>
        <v>8.9658493233957088</v>
      </c>
      <c r="Q41" s="34">
        <f t="shared" si="25"/>
        <v>8.8357540361786224</v>
      </c>
      <c r="R41" s="34">
        <f t="shared" si="25"/>
        <v>8.4132550506733885</v>
      </c>
      <c r="S41" s="34">
        <f t="shared" si="26"/>
        <v>8.8757956310243777</v>
      </c>
      <c r="T41" s="34">
        <f t="shared" si="26"/>
        <v>9.4920550635446013</v>
      </c>
      <c r="U41" s="34">
        <f t="shared" si="27"/>
        <v>10.948399708316639</v>
      </c>
      <c r="V41" s="34">
        <f t="shared" si="27"/>
        <v>15.601276987822493</v>
      </c>
      <c r="W41" s="34">
        <f t="shared" si="28"/>
        <v>9.4803045741685388</v>
      </c>
      <c r="X41" s="34">
        <f t="shared" si="28"/>
        <v>9.1361401651957621</v>
      </c>
      <c r="Y41" s="34">
        <f t="shared" si="29"/>
        <v>9.2029004937783618</v>
      </c>
      <c r="Z41" s="34">
        <f t="shared" si="30"/>
        <v>14.261558514178155</v>
      </c>
      <c r="AA41" s="34">
        <f t="shared" si="30"/>
        <v>8.4872433333247539</v>
      </c>
      <c r="AB41" s="34">
        <f t="shared" si="30"/>
        <v>10.008390826030206</v>
      </c>
      <c r="AC41" s="34">
        <f t="shared" ref="AC41" si="56">AC12/AC$23*100</f>
        <v>9.5830614427927419</v>
      </c>
      <c r="AD41" s="34">
        <f t="shared" ref="AD41" si="57">AD12/AD$23*100</f>
        <v>9.976588137953204</v>
      </c>
      <c r="AE41" s="34">
        <f t="shared" ref="AE41:AF41" si="58">AE12/AE$23*100</f>
        <v>10.216947859146602</v>
      </c>
      <c r="AF41" s="34">
        <f t="shared" si="58"/>
        <v>14.020842824852497</v>
      </c>
    </row>
    <row r="42" spans="1:32" ht="18" customHeight="1" x14ac:dyDescent="0.15">
      <c r="A42" s="18" t="s">
        <v>69</v>
      </c>
      <c r="B42" s="34">
        <f t="shared" si="34"/>
        <v>3.8142350346748772</v>
      </c>
      <c r="C42" s="34">
        <f t="shared" si="34"/>
        <v>4.6271357315099264</v>
      </c>
      <c r="D42" s="34">
        <f t="shared" si="34"/>
        <v>4.2275934429307593</v>
      </c>
      <c r="E42" s="34">
        <f t="shared" si="34"/>
        <v>3.9180141542920133</v>
      </c>
      <c r="F42" s="34">
        <f t="shared" si="34"/>
        <v>4.1395534321679683</v>
      </c>
      <c r="G42" s="34">
        <f t="shared" si="34"/>
        <v>4.7904523071442062</v>
      </c>
      <c r="H42" s="34">
        <f t="shared" si="34"/>
        <v>4.3943983190084968</v>
      </c>
      <c r="I42" s="34">
        <f t="shared" si="34"/>
        <v>4.7438222193682273</v>
      </c>
      <c r="J42" s="34">
        <f t="shared" si="34"/>
        <v>4.5212685045668248</v>
      </c>
      <c r="K42" s="34">
        <f t="shared" si="34"/>
        <v>4.1153213227863299</v>
      </c>
      <c r="L42" s="34">
        <f t="shared" si="34"/>
        <v>4.5365297063749468</v>
      </c>
      <c r="M42" s="34">
        <f t="shared" si="23"/>
        <v>4.4771933280510066</v>
      </c>
      <c r="N42" s="34">
        <f t="shared" si="23"/>
        <v>4.0990588910646668</v>
      </c>
      <c r="O42" s="34">
        <f t="shared" si="24"/>
        <v>3.8395996149082561</v>
      </c>
      <c r="P42" s="34">
        <f t="shared" si="24"/>
        <v>3.4890568010624805</v>
      </c>
      <c r="Q42" s="34">
        <f t="shared" si="25"/>
        <v>3.5612588740555924</v>
      </c>
      <c r="R42" s="34">
        <f t="shared" si="25"/>
        <v>3.5271763431029717</v>
      </c>
      <c r="S42" s="34">
        <f t="shared" si="26"/>
        <v>3.7878864709745717</v>
      </c>
      <c r="T42" s="34">
        <f t="shared" si="26"/>
        <v>4.1827707623863297</v>
      </c>
      <c r="U42" s="34">
        <f t="shared" si="27"/>
        <v>4.130323591668823</v>
      </c>
      <c r="V42" s="34">
        <f t="shared" si="27"/>
        <v>3.9763083159010484</v>
      </c>
      <c r="W42" s="34">
        <f t="shared" si="28"/>
        <v>3.7678997877251938</v>
      </c>
      <c r="X42" s="34">
        <f t="shared" si="28"/>
        <v>3.5251277272428325</v>
      </c>
      <c r="Y42" s="34">
        <f t="shared" si="29"/>
        <v>3.0765404204506699</v>
      </c>
      <c r="Z42" s="34">
        <f t="shared" si="30"/>
        <v>5.4722921472316806</v>
      </c>
      <c r="AA42" s="34">
        <f t="shared" si="30"/>
        <v>2.1846412361942664</v>
      </c>
      <c r="AB42" s="34">
        <f t="shared" si="30"/>
        <v>3.1885040047978084</v>
      </c>
      <c r="AC42" s="34">
        <f t="shared" ref="AC42" si="59">AC13/AC$23*100</f>
        <v>2.9281112748979496</v>
      </c>
      <c r="AD42" s="34">
        <f t="shared" ref="AD42" si="60">AD13/AD$23*100</f>
        <v>3.173511836411639</v>
      </c>
      <c r="AE42" s="34">
        <f t="shared" ref="AE42:AF42" si="61">AE13/AE$23*100</f>
        <v>2.9796054860621259</v>
      </c>
      <c r="AF42" s="34">
        <f t="shared" si="61"/>
        <v>3.2233078498963272</v>
      </c>
    </row>
    <row r="43" spans="1:32" ht="18" customHeight="1" x14ac:dyDescent="0.15">
      <c r="A43" s="18" t="s">
        <v>70</v>
      </c>
      <c r="B43" s="34">
        <f t="shared" si="34"/>
        <v>5.5186211101882199</v>
      </c>
      <c r="C43" s="34">
        <f t="shared" si="34"/>
        <v>5.9155709708320945</v>
      </c>
      <c r="D43" s="34">
        <f t="shared" si="34"/>
        <v>6.0501985049322675</v>
      </c>
      <c r="E43" s="34">
        <f t="shared" si="34"/>
        <v>6.3149203546503498</v>
      </c>
      <c r="F43" s="34">
        <f t="shared" si="34"/>
        <v>5.7441148542936205</v>
      </c>
      <c r="G43" s="34">
        <f t="shared" si="34"/>
        <v>6.3964153343433514</v>
      </c>
      <c r="H43" s="34">
        <f t="shared" si="34"/>
        <v>6.4735159235626849</v>
      </c>
      <c r="I43" s="34">
        <f t="shared" si="34"/>
        <v>7.061057395628854</v>
      </c>
      <c r="J43" s="34">
        <f t="shared" si="34"/>
        <v>9.635790806238429</v>
      </c>
      <c r="K43" s="34">
        <f t="shared" si="34"/>
        <v>9.6710795029100876</v>
      </c>
      <c r="L43" s="34">
        <f t="shared" si="34"/>
        <v>8.9122105603656756</v>
      </c>
      <c r="M43" s="34">
        <f t="shared" si="23"/>
        <v>10.367603843423465</v>
      </c>
      <c r="N43" s="34">
        <f t="shared" si="23"/>
        <v>10.159433127380856</v>
      </c>
      <c r="O43" s="34">
        <f t="shared" si="24"/>
        <v>8.7122570178335543</v>
      </c>
      <c r="P43" s="34">
        <f t="shared" si="24"/>
        <v>9.3521340456179303</v>
      </c>
      <c r="Q43" s="34">
        <f t="shared" si="25"/>
        <v>9.4614370473396967</v>
      </c>
      <c r="R43" s="34">
        <f t="shared" si="25"/>
        <v>8.9484607273419901</v>
      </c>
      <c r="S43" s="34">
        <f t="shared" si="26"/>
        <v>9.548175683569319</v>
      </c>
      <c r="T43" s="34">
        <f t="shared" si="26"/>
        <v>9.8974437711052321</v>
      </c>
      <c r="U43" s="34">
        <f t="shared" si="27"/>
        <v>10.173795092068147</v>
      </c>
      <c r="V43" s="34">
        <f t="shared" si="27"/>
        <v>9.3984936898843916</v>
      </c>
      <c r="W43" s="34">
        <f t="shared" si="28"/>
        <v>9.69424562310728</v>
      </c>
      <c r="X43" s="34">
        <f t="shared" si="28"/>
        <v>9.8071910549481967</v>
      </c>
      <c r="Y43" s="34">
        <f t="shared" si="29"/>
        <v>9.6467731929197846</v>
      </c>
      <c r="Z43" s="34">
        <f t="shared" si="30"/>
        <v>9.6693096351326986</v>
      </c>
      <c r="AA43" s="34">
        <f t="shared" si="30"/>
        <v>10.216659346444533</v>
      </c>
      <c r="AB43" s="34">
        <f t="shared" si="30"/>
        <v>9.9064410209724834</v>
      </c>
      <c r="AC43" s="34">
        <f t="shared" ref="AC43" si="62">AC14/AC$23*100</f>
        <v>10.607597662839654</v>
      </c>
      <c r="AD43" s="34">
        <f t="shared" ref="AD43" si="63">AD14/AD$23*100</f>
        <v>10.49800663596961</v>
      </c>
      <c r="AE43" s="34">
        <f t="shared" ref="AE43:AF43" si="64">AE14/AE$23*100</f>
        <v>10.567267001192681</v>
      </c>
      <c r="AF43" s="34">
        <f t="shared" si="64"/>
        <v>7.5388983471044764</v>
      </c>
    </row>
    <row r="44" spans="1:32" ht="18" customHeight="1" x14ac:dyDescent="0.15">
      <c r="A44" s="18" t="s">
        <v>71</v>
      </c>
      <c r="B44" s="34">
        <f t="shared" si="34"/>
        <v>4.9746406968684793</v>
      </c>
      <c r="C44" s="34">
        <f t="shared" si="34"/>
        <v>7.1223466455257167</v>
      </c>
      <c r="D44" s="34">
        <f t="shared" si="34"/>
        <v>3.7606967179448123</v>
      </c>
      <c r="E44" s="34">
        <f t="shared" si="34"/>
        <v>2.079481932899629</v>
      </c>
      <c r="F44" s="34">
        <f t="shared" si="34"/>
        <v>1.5960304696669789</v>
      </c>
      <c r="G44" s="34">
        <f t="shared" si="34"/>
        <v>1.8341958623695409</v>
      </c>
      <c r="H44" s="34">
        <f t="shared" si="34"/>
        <v>1.5219276053958257</v>
      </c>
      <c r="I44" s="34">
        <f t="shared" si="34"/>
        <v>0.87715357129646909</v>
      </c>
      <c r="J44" s="34">
        <f t="shared" si="34"/>
        <v>1.320102461668909</v>
      </c>
      <c r="K44" s="34">
        <f t="shared" si="34"/>
        <v>1.0889117718462615</v>
      </c>
      <c r="L44" s="34">
        <f t="shared" si="34"/>
        <v>2.7089633510427338</v>
      </c>
      <c r="M44" s="34">
        <f t="shared" si="23"/>
        <v>2.4376201781319899</v>
      </c>
      <c r="N44" s="34">
        <f t="shared" si="23"/>
        <v>3.0494101804345974</v>
      </c>
      <c r="O44" s="34">
        <f t="shared" si="24"/>
        <v>2.4495528937806967</v>
      </c>
      <c r="P44" s="34">
        <f t="shared" si="24"/>
        <v>4.6430586115075592</v>
      </c>
      <c r="Q44" s="34">
        <f t="shared" si="25"/>
        <v>2.7831636018364554</v>
      </c>
      <c r="R44" s="34">
        <f t="shared" si="25"/>
        <v>2.6069533499191619</v>
      </c>
      <c r="S44" s="34">
        <f t="shared" si="26"/>
        <v>2.8051138156656505</v>
      </c>
      <c r="T44" s="34">
        <f t="shared" si="26"/>
        <v>2.8530107957080153</v>
      </c>
      <c r="U44" s="34">
        <f t="shared" si="27"/>
        <v>1.6484973492104542</v>
      </c>
      <c r="V44" s="34">
        <f t="shared" si="27"/>
        <v>8.5565643714878625E-2</v>
      </c>
      <c r="W44" s="34">
        <f t="shared" si="28"/>
        <v>0.68590657496111773</v>
      </c>
      <c r="X44" s="34">
        <f t="shared" si="28"/>
        <v>1.1907988805632297</v>
      </c>
      <c r="Y44" s="34">
        <f t="shared" si="29"/>
        <v>0.60604011614011533</v>
      </c>
      <c r="Z44" s="34">
        <f t="shared" si="30"/>
        <v>2.044558767055296</v>
      </c>
      <c r="AA44" s="34">
        <f t="shared" si="30"/>
        <v>0.7111741497263947</v>
      </c>
      <c r="AB44" s="34">
        <f t="shared" si="30"/>
        <v>0.44831154275920254</v>
      </c>
      <c r="AC44" s="34">
        <f t="shared" ref="AC44" si="65">AC15/AC$23*100</f>
        <v>0.10221837042512767</v>
      </c>
      <c r="AD44" s="34">
        <f t="shared" ref="AD44" si="66">AD15/AD$23*100</f>
        <v>0.1120901763129212</v>
      </c>
      <c r="AE44" s="34">
        <f t="shared" ref="AE44:AF44" si="67">AE15/AE$23*100</f>
        <v>0.26469998620950363</v>
      </c>
      <c r="AF44" s="34">
        <f t="shared" si="67"/>
        <v>0.21845652946236452</v>
      </c>
    </row>
    <row r="45" spans="1:32" ht="18" customHeight="1" x14ac:dyDescent="0.15">
      <c r="A45" s="18" t="s">
        <v>72</v>
      </c>
      <c r="B45" s="34">
        <f t="shared" si="34"/>
        <v>3.7574923572576044</v>
      </c>
      <c r="C45" s="34">
        <f t="shared" si="34"/>
        <v>4.0518270405972316</v>
      </c>
      <c r="D45" s="34">
        <f t="shared" si="34"/>
        <v>4.9531153790609563</v>
      </c>
      <c r="E45" s="34">
        <f t="shared" si="34"/>
        <v>5.2527244047085153</v>
      </c>
      <c r="F45" s="34">
        <f t="shared" si="34"/>
        <v>6.1636554246639879</v>
      </c>
      <c r="G45" s="34">
        <f t="shared" si="34"/>
        <v>8.3882225629567344</v>
      </c>
      <c r="H45" s="34">
        <f t="shared" si="34"/>
        <v>8.95976196268421</v>
      </c>
      <c r="I45" s="34">
        <f t="shared" si="34"/>
        <v>8.919566198111367</v>
      </c>
      <c r="J45" s="34">
        <f t="shared" si="34"/>
        <v>8.7935880163851436</v>
      </c>
      <c r="K45" s="34">
        <f t="shared" si="34"/>
        <v>8.4826753969125743</v>
      </c>
      <c r="L45" s="34">
        <f t="shared" si="34"/>
        <v>7.8725902326639812</v>
      </c>
      <c r="M45" s="34">
        <f t="shared" si="23"/>
        <v>7.9154734567018661</v>
      </c>
      <c r="N45" s="34">
        <f t="shared" si="23"/>
        <v>8.0061554448602372</v>
      </c>
      <c r="O45" s="34">
        <f t="shared" si="24"/>
        <v>8.3431607833103723</v>
      </c>
      <c r="P45" s="34">
        <f t="shared" si="24"/>
        <v>8.1916383371656618</v>
      </c>
      <c r="Q45" s="34">
        <f t="shared" si="25"/>
        <v>7.8495347788061736</v>
      </c>
      <c r="R45" s="34">
        <f t="shared" si="25"/>
        <v>9.0367177655722806</v>
      </c>
      <c r="S45" s="34">
        <f t="shared" si="26"/>
        <v>9.6274636239720532</v>
      </c>
      <c r="T45" s="34">
        <f t="shared" si="26"/>
        <v>9.617548957179352</v>
      </c>
      <c r="U45" s="34">
        <f t="shared" si="27"/>
        <v>9.6099823112851972</v>
      </c>
      <c r="V45" s="34">
        <f t="shared" si="27"/>
        <v>8.6590847030886575</v>
      </c>
      <c r="W45" s="34">
        <f t="shared" si="28"/>
        <v>10.159828561412414</v>
      </c>
      <c r="X45" s="34">
        <f t="shared" si="28"/>
        <v>9.9122717890583001</v>
      </c>
      <c r="Y45" s="34">
        <f t="shared" si="29"/>
        <v>9.7280207460412935</v>
      </c>
      <c r="Z45" s="34">
        <f t="shared" si="30"/>
        <v>9.4323087956901652</v>
      </c>
      <c r="AA45" s="34">
        <f t="shared" si="30"/>
        <v>10.218029613929797</v>
      </c>
      <c r="AB45" s="34">
        <f t="shared" si="30"/>
        <v>10.158488766786183</v>
      </c>
      <c r="AC45" s="34">
        <f t="shared" ref="AC45" si="68">AC16/AC$23*100</f>
        <v>9.8785949403656304</v>
      </c>
      <c r="AD45" s="34">
        <f t="shared" ref="AD45" si="69">AD16/AD$23*100</f>
        <v>7.6446246733512551</v>
      </c>
      <c r="AE45" s="34">
        <f t="shared" ref="AE45:AF45" si="70">AE16/AE$23*100</f>
        <v>7.1072675915845371</v>
      </c>
      <c r="AF45" s="34">
        <f t="shared" si="70"/>
        <v>5.999046644942629</v>
      </c>
    </row>
    <row r="46" spans="1:32" ht="18" customHeight="1" x14ac:dyDescent="0.15">
      <c r="A46" s="18" t="s">
        <v>80</v>
      </c>
      <c r="B46" s="34">
        <f t="shared" si="34"/>
        <v>0</v>
      </c>
      <c r="C46" s="34">
        <f t="shared" si="34"/>
        <v>0</v>
      </c>
      <c r="D46" s="34">
        <f t="shared" si="34"/>
        <v>0</v>
      </c>
      <c r="E46" s="34">
        <f t="shared" si="34"/>
        <v>0</v>
      </c>
      <c r="F46" s="34">
        <f t="shared" si="34"/>
        <v>0</v>
      </c>
      <c r="G46" s="34">
        <f t="shared" si="34"/>
        <v>0</v>
      </c>
      <c r="H46" s="34">
        <f t="shared" si="34"/>
        <v>0</v>
      </c>
      <c r="I46" s="34">
        <f t="shared" si="34"/>
        <v>0</v>
      </c>
      <c r="J46" s="34">
        <f t="shared" si="34"/>
        <v>0</v>
      </c>
      <c r="K46" s="34">
        <f t="shared" si="34"/>
        <v>0</v>
      </c>
      <c r="L46" s="34">
        <f t="shared" si="34"/>
        <v>0</v>
      </c>
      <c r="M46" s="34">
        <f t="shared" si="23"/>
        <v>0</v>
      </c>
      <c r="N46" s="34">
        <f t="shared" si="23"/>
        <v>0</v>
      </c>
      <c r="O46" s="34">
        <f t="shared" si="24"/>
        <v>0</v>
      </c>
      <c r="P46" s="34">
        <f t="shared" si="24"/>
        <v>0</v>
      </c>
      <c r="Q46" s="34">
        <f t="shared" si="25"/>
        <v>2.0358007781644893E-6</v>
      </c>
      <c r="R46" s="34">
        <f t="shared" si="25"/>
        <v>1.9816120667809607E-6</v>
      </c>
      <c r="S46" s="34">
        <f t="shared" si="26"/>
        <v>1.9654431075762484E-6</v>
      </c>
      <c r="T46" s="34">
        <f t="shared" si="26"/>
        <v>1.9337097234853105E-6</v>
      </c>
      <c r="U46" s="34">
        <f t="shared" si="27"/>
        <v>1.9516858984819259E-6</v>
      </c>
      <c r="V46" s="34">
        <f t="shared" si="27"/>
        <v>1.8952255629236874E-6</v>
      </c>
      <c r="W46" s="34">
        <f t="shared" si="28"/>
        <v>1.8700813704195654E-6</v>
      </c>
      <c r="X46" s="34">
        <f t="shared" si="28"/>
        <v>1.7954538856252424E-6</v>
      </c>
      <c r="Y46" s="34">
        <f t="shared" si="29"/>
        <v>1.7617701307871198E-6</v>
      </c>
      <c r="Z46" s="34">
        <f t="shared" si="30"/>
        <v>1.7120998030914017E-6</v>
      </c>
      <c r="AA46" s="34">
        <f t="shared" si="30"/>
        <v>1.7749578824681463E-6</v>
      </c>
      <c r="AB46" s="34">
        <f t="shared" si="30"/>
        <v>1.6477801402550908E-6</v>
      </c>
      <c r="AC46" s="34">
        <f t="shared" ref="AC46" si="71">AC17/AC$23*100</f>
        <v>1.7323385829428816E-6</v>
      </c>
      <c r="AD46" s="34">
        <f t="shared" ref="AD46" si="72">AD17/AD$23*100</f>
        <v>1.7200186642665297E-6</v>
      </c>
      <c r="AE46" s="34">
        <f t="shared" ref="AE46:AF46" si="73">AE17/AE$23*100</f>
        <v>1.7623637527597516E-6</v>
      </c>
      <c r="AF46" s="34">
        <f t="shared" si="73"/>
        <v>1.7225987593430311E-6</v>
      </c>
    </row>
    <row r="47" spans="1:32" ht="18" customHeight="1" x14ac:dyDescent="0.15">
      <c r="A47" s="18" t="s">
        <v>73</v>
      </c>
      <c r="B47" s="34">
        <f t="shared" si="34"/>
        <v>30.484726141623586</v>
      </c>
      <c r="C47" s="34">
        <f t="shared" si="34"/>
        <v>27.697121527433687</v>
      </c>
      <c r="D47" s="34">
        <f t="shared" si="34"/>
        <v>30.14207286712875</v>
      </c>
      <c r="E47" s="34">
        <f t="shared" si="34"/>
        <v>33.734224953753014</v>
      </c>
      <c r="F47" s="34">
        <f t="shared" si="34"/>
        <v>34.122801462506729</v>
      </c>
      <c r="G47" s="34">
        <f t="shared" si="34"/>
        <v>24.402658768603157</v>
      </c>
      <c r="H47" s="34">
        <f t="shared" si="34"/>
        <v>22.774737679757248</v>
      </c>
      <c r="I47" s="34">
        <f t="shared" si="34"/>
        <v>20.720156866539462</v>
      </c>
      <c r="J47" s="34">
        <f t="shared" si="34"/>
        <v>15.690939902390005</v>
      </c>
      <c r="K47" s="34">
        <f t="shared" si="34"/>
        <v>15.18037637877107</v>
      </c>
      <c r="L47" s="34">
        <f t="shared" si="34"/>
        <v>12.489812837961741</v>
      </c>
      <c r="M47" s="34">
        <f t="shared" si="23"/>
        <v>14.202714254541437</v>
      </c>
      <c r="N47" s="34">
        <f t="shared" si="23"/>
        <v>14.633081577204903</v>
      </c>
      <c r="O47" s="34">
        <f t="shared" si="24"/>
        <v>16.258632929203785</v>
      </c>
      <c r="P47" s="34">
        <f t="shared" si="24"/>
        <v>12.467978578602388</v>
      </c>
      <c r="Q47" s="34">
        <f t="shared" si="25"/>
        <v>14.365251567973758</v>
      </c>
      <c r="R47" s="34">
        <f t="shared" si="25"/>
        <v>14.275806791555256</v>
      </c>
      <c r="S47" s="34">
        <f t="shared" si="26"/>
        <v>13.855269329386093</v>
      </c>
      <c r="T47" s="34">
        <f t="shared" si="26"/>
        <v>13.873201239043842</v>
      </c>
      <c r="U47" s="34">
        <f t="shared" si="27"/>
        <v>13.181866113449589</v>
      </c>
      <c r="V47" s="34">
        <f t="shared" si="27"/>
        <v>13.276716502001889</v>
      </c>
      <c r="W47" s="34">
        <f t="shared" si="28"/>
        <v>14.302920904403516</v>
      </c>
      <c r="X47" s="34">
        <f t="shared" si="28"/>
        <v>14.544797768423184</v>
      </c>
      <c r="Y47" s="34">
        <f t="shared" si="29"/>
        <v>18.023262553748523</v>
      </c>
      <c r="Z47" s="34">
        <f t="shared" si="30"/>
        <v>12.597565291354016</v>
      </c>
      <c r="AA47" s="34">
        <f t="shared" si="30"/>
        <v>15.528245659140815</v>
      </c>
      <c r="AB47" s="34">
        <f t="shared" si="30"/>
        <v>15.759797684236155</v>
      </c>
      <c r="AC47" s="34">
        <f t="shared" ref="AC47" si="74">AC18/AC$23*100</f>
        <v>12.29175817745231</v>
      </c>
      <c r="AD47" s="34">
        <f t="shared" ref="AD47" si="75">AD18/AD$23*100</f>
        <v>13.51274182946414</v>
      </c>
      <c r="AE47" s="34">
        <f t="shared" ref="AE47:AF47" si="76">AE18/AE$23*100</f>
        <v>11.786197078970199</v>
      </c>
      <c r="AF47" s="34">
        <f t="shared" si="76"/>
        <v>11.15423522265209</v>
      </c>
    </row>
    <row r="48" spans="1:32" ht="18" customHeight="1" x14ac:dyDescent="0.15">
      <c r="A48" s="18" t="s">
        <v>74</v>
      </c>
      <c r="B48" s="34">
        <f t="shared" si="34"/>
        <v>7.986433635778968</v>
      </c>
      <c r="C48" s="34">
        <f t="shared" si="34"/>
        <v>4.9862649886037067</v>
      </c>
      <c r="D48" s="34">
        <f t="shared" si="34"/>
        <v>6.3728764929781443</v>
      </c>
      <c r="E48" s="34">
        <f t="shared" si="34"/>
        <v>11.176776722815335</v>
      </c>
      <c r="F48" s="34">
        <f t="shared" si="34"/>
        <v>15.70069731720826</v>
      </c>
      <c r="G48" s="34">
        <f t="shared" si="34"/>
        <v>10.020137176703939</v>
      </c>
      <c r="H48" s="34">
        <f t="shared" si="34"/>
        <v>6.0881537349203514</v>
      </c>
      <c r="I48" s="34">
        <f t="shared" si="34"/>
        <v>5.1997326838663476</v>
      </c>
      <c r="J48" s="34">
        <f t="shared" si="34"/>
        <v>3.9060709737172883</v>
      </c>
      <c r="K48" s="34">
        <f t="shared" si="34"/>
        <v>1.640954177400114</v>
      </c>
      <c r="L48" s="34">
        <f t="shared" si="34"/>
        <v>2.0086088486243763</v>
      </c>
      <c r="M48" s="34">
        <f t="shared" si="23"/>
        <v>2.1432048286905512</v>
      </c>
      <c r="N48" s="34">
        <f t="shared" si="23"/>
        <v>2.0376181792528403</v>
      </c>
      <c r="O48" s="34">
        <f t="shared" si="24"/>
        <v>4.3804196111191906</v>
      </c>
      <c r="P48" s="34">
        <f t="shared" si="24"/>
        <v>3.4521788937784117</v>
      </c>
      <c r="Q48" s="34">
        <f t="shared" si="25"/>
        <v>5.7414915742277399</v>
      </c>
      <c r="R48" s="34">
        <f t="shared" si="25"/>
        <v>4.8646297385595787</v>
      </c>
      <c r="S48" s="34">
        <f t="shared" si="26"/>
        <v>3.7686683682686914</v>
      </c>
      <c r="T48" s="34">
        <f t="shared" si="26"/>
        <v>3.61670237906241</v>
      </c>
      <c r="U48" s="34">
        <f t="shared" si="27"/>
        <v>4.927306238429308</v>
      </c>
      <c r="V48" s="34">
        <f t="shared" si="27"/>
        <v>4.9617914945612327</v>
      </c>
      <c r="W48" s="34">
        <f t="shared" si="28"/>
        <v>7.7723218569369426</v>
      </c>
      <c r="X48" s="34">
        <f t="shared" si="28"/>
        <v>10.127148119182158</v>
      </c>
      <c r="Y48" s="34">
        <f t="shared" si="29"/>
        <v>10.053236465104073</v>
      </c>
      <c r="Z48" s="34">
        <f t="shared" si="30"/>
        <v>6.3365840972294629</v>
      </c>
      <c r="AA48" s="34">
        <f t="shared" si="30"/>
        <v>8.4678341688799641</v>
      </c>
      <c r="AB48" s="34">
        <f t="shared" si="30"/>
        <v>10.838552347371563</v>
      </c>
      <c r="AC48" s="34">
        <f t="shared" ref="AC48" si="77">AC19/AC$23*100</f>
        <v>5.0412213430488428</v>
      </c>
      <c r="AD48" s="34">
        <f t="shared" ref="AD48" si="78">AD19/AD$23*100</f>
        <v>6.2745025258818092</v>
      </c>
      <c r="AE48" s="34">
        <f t="shared" ref="AE48:AF48" si="79">AE19/AE$23*100</f>
        <v>4.5629518535440479</v>
      </c>
      <c r="AF48" s="34">
        <f t="shared" si="79"/>
        <v>3.7417308369156501</v>
      </c>
    </row>
    <row r="49" spans="1:32" ht="18" customHeight="1" x14ac:dyDescent="0.15">
      <c r="A49" s="18" t="s">
        <v>75</v>
      </c>
      <c r="B49" s="34">
        <f t="shared" si="34"/>
        <v>22.197669546695504</v>
      </c>
      <c r="C49" s="34">
        <f t="shared" si="34"/>
        <v>22.101386714233804</v>
      </c>
      <c r="D49" s="34">
        <f t="shared" si="34"/>
        <v>23.465383359881287</v>
      </c>
      <c r="E49" s="34">
        <f t="shared" si="34"/>
        <v>22.116238091632066</v>
      </c>
      <c r="F49" s="34">
        <f t="shared" si="34"/>
        <v>17.730901095618037</v>
      </c>
      <c r="G49" s="34">
        <f t="shared" si="34"/>
        <v>13.911974637739597</v>
      </c>
      <c r="H49" s="34">
        <f t="shared" si="34"/>
        <v>16.170435543283237</v>
      </c>
      <c r="I49" s="34">
        <f t="shared" si="34"/>
        <v>15.066301321600811</v>
      </c>
      <c r="J49" s="34">
        <f t="shared" si="34"/>
        <v>11.561210396748017</v>
      </c>
      <c r="K49" s="34">
        <f t="shared" si="34"/>
        <v>13.230489486978822</v>
      </c>
      <c r="L49" s="34">
        <f t="shared" si="34"/>
        <v>10.131062466438356</v>
      </c>
      <c r="M49" s="34">
        <f t="shared" si="23"/>
        <v>11.77138197095034</v>
      </c>
      <c r="N49" s="34">
        <f t="shared" si="23"/>
        <v>12.375156291544872</v>
      </c>
      <c r="O49" s="34">
        <f t="shared" si="24"/>
        <v>11.741813908757702</v>
      </c>
      <c r="P49" s="34">
        <f t="shared" si="24"/>
        <v>8.9575012058621422</v>
      </c>
      <c r="Q49" s="34">
        <f t="shared" si="25"/>
        <v>8.599888193821263</v>
      </c>
      <c r="R49" s="34">
        <f t="shared" si="25"/>
        <v>9.3658655114766649</v>
      </c>
      <c r="S49" s="34">
        <f t="shared" si="26"/>
        <v>9.9897969917399507</v>
      </c>
      <c r="T49" s="34">
        <f t="shared" si="26"/>
        <v>10.167445726085763</v>
      </c>
      <c r="U49" s="34">
        <f t="shared" si="27"/>
        <v>8.132917148025598</v>
      </c>
      <c r="V49" s="34">
        <f t="shared" si="27"/>
        <v>8.1318272658065993</v>
      </c>
      <c r="W49" s="34">
        <f t="shared" si="28"/>
        <v>6.3035300273074899</v>
      </c>
      <c r="X49" s="34">
        <f t="shared" si="28"/>
        <v>4.3288734318662865</v>
      </c>
      <c r="Y49" s="34">
        <f t="shared" si="29"/>
        <v>7.9155380620394666</v>
      </c>
      <c r="Z49" s="34">
        <f t="shared" si="30"/>
        <v>6.0958885464118584</v>
      </c>
      <c r="AA49" s="34">
        <f t="shared" si="30"/>
        <v>6.9246609364518044</v>
      </c>
      <c r="AB49" s="34">
        <f t="shared" si="30"/>
        <v>4.8746609445194409</v>
      </c>
      <c r="AC49" s="34">
        <f t="shared" ref="AC49" si="80">AC20/AC$23*100</f>
        <v>6.9509843113181509</v>
      </c>
      <c r="AD49" s="34">
        <f t="shared" ref="AD49" si="81">AD20/AD$23*100</f>
        <v>7.0935048930402953</v>
      </c>
      <c r="AE49" s="34">
        <f t="shared" ref="AE49:AF49" si="82">AE20/AE$23*100</f>
        <v>7.0747255448898274</v>
      </c>
      <c r="AF49" s="34">
        <f t="shared" si="82"/>
        <v>7.2042973188921682</v>
      </c>
    </row>
    <row r="50" spans="1:32" ht="18" customHeight="1" x14ac:dyDescent="0.15">
      <c r="A50" s="18" t="s">
        <v>76</v>
      </c>
      <c r="B50" s="34">
        <f t="shared" si="34"/>
        <v>0</v>
      </c>
      <c r="C50" s="34">
        <f t="shared" si="34"/>
        <v>2.9409705017672514E-2</v>
      </c>
      <c r="D50" s="34">
        <f t="shared" si="34"/>
        <v>0</v>
      </c>
      <c r="E50" s="34">
        <f t="shared" si="34"/>
        <v>0</v>
      </c>
      <c r="F50" s="34">
        <f t="shared" si="34"/>
        <v>0</v>
      </c>
      <c r="G50" s="34">
        <f t="shared" si="34"/>
        <v>0</v>
      </c>
      <c r="H50" s="34">
        <f t="shared" si="34"/>
        <v>0</v>
      </c>
      <c r="I50" s="34">
        <f t="shared" si="34"/>
        <v>0</v>
      </c>
      <c r="J50" s="34">
        <f t="shared" si="34"/>
        <v>1.8299039996735322E-2</v>
      </c>
      <c r="K50" s="34">
        <f t="shared" si="34"/>
        <v>0.10827470585076701</v>
      </c>
      <c r="L50" s="34">
        <f t="shared" si="34"/>
        <v>4.5732237017281435E-4</v>
      </c>
      <c r="M50" s="34">
        <f t="shared" si="23"/>
        <v>0</v>
      </c>
      <c r="N50" s="34">
        <f t="shared" si="23"/>
        <v>7.918487061667737E-3</v>
      </c>
      <c r="O50" s="34">
        <f t="shared" si="24"/>
        <v>0.10283760261396943</v>
      </c>
      <c r="P50" s="34">
        <f t="shared" si="24"/>
        <v>6.5523327650914481E-2</v>
      </c>
      <c r="Q50" s="34">
        <f t="shared" si="25"/>
        <v>0</v>
      </c>
      <c r="R50" s="34">
        <f t="shared" si="25"/>
        <v>0</v>
      </c>
      <c r="S50" s="34">
        <f t="shared" si="26"/>
        <v>1.0613392780911743E-4</v>
      </c>
      <c r="T50" s="34">
        <f t="shared" si="26"/>
        <v>1.0442032506820677E-4</v>
      </c>
      <c r="U50" s="34">
        <f t="shared" si="27"/>
        <v>1.05391038518024E-4</v>
      </c>
      <c r="V50" s="34">
        <f t="shared" si="27"/>
        <v>0</v>
      </c>
      <c r="W50" s="34">
        <f t="shared" si="28"/>
        <v>0</v>
      </c>
      <c r="X50" s="34">
        <f t="shared" si="28"/>
        <v>0.19558597357670016</v>
      </c>
      <c r="Y50" s="34">
        <f t="shared" si="29"/>
        <v>0</v>
      </c>
      <c r="Z50" s="34">
        <f t="shared" si="30"/>
        <v>0</v>
      </c>
      <c r="AA50" s="34">
        <f t="shared" si="30"/>
        <v>0</v>
      </c>
      <c r="AB50" s="34">
        <f t="shared" si="30"/>
        <v>0.69210885341064454</v>
      </c>
      <c r="AC50" s="34">
        <f t="shared" ref="AC50" si="83">AC21/AC$23*100</f>
        <v>0.14127740845474082</v>
      </c>
      <c r="AD50" s="34">
        <f t="shared" ref="AD50" si="84">AD21/AD$23*100</f>
        <v>0</v>
      </c>
      <c r="AE50" s="34">
        <f t="shared" ref="AE50:AF50" si="85">AE21/AE$23*100</f>
        <v>0</v>
      </c>
      <c r="AF50" s="34">
        <f t="shared" si="85"/>
        <v>0.44081302251588167</v>
      </c>
    </row>
    <row r="51" spans="1:32" ht="18" customHeight="1" x14ac:dyDescent="0.15">
      <c r="A51" s="18" t="s">
        <v>77</v>
      </c>
      <c r="B51" s="34">
        <f t="shared" si="34"/>
        <v>0</v>
      </c>
      <c r="C51" s="34">
        <f t="shared" si="34"/>
        <v>0</v>
      </c>
      <c r="D51" s="34">
        <f t="shared" si="34"/>
        <v>0</v>
      </c>
      <c r="E51" s="34">
        <f t="shared" si="34"/>
        <v>0</v>
      </c>
      <c r="F51" s="34">
        <f t="shared" si="34"/>
        <v>0</v>
      </c>
      <c r="G51" s="34">
        <f t="shared" si="34"/>
        <v>0</v>
      </c>
      <c r="H51" s="34">
        <f t="shared" si="34"/>
        <v>0</v>
      </c>
      <c r="I51" s="34">
        <f t="shared" si="34"/>
        <v>0</v>
      </c>
      <c r="J51" s="34">
        <f t="shared" si="34"/>
        <v>0</v>
      </c>
      <c r="K51" s="34">
        <f t="shared" si="34"/>
        <v>0</v>
      </c>
      <c r="L51" s="34">
        <f t="shared" si="34"/>
        <v>0</v>
      </c>
      <c r="M51" s="34">
        <f t="shared" si="23"/>
        <v>0</v>
      </c>
      <c r="N51" s="34">
        <f t="shared" si="23"/>
        <v>0</v>
      </c>
      <c r="O51" s="34">
        <f t="shared" si="24"/>
        <v>0</v>
      </c>
      <c r="P51" s="34">
        <f t="shared" si="24"/>
        <v>0</v>
      </c>
      <c r="Q51" s="34">
        <f t="shared" si="25"/>
        <v>2.0358007781644893E-6</v>
      </c>
      <c r="R51" s="34">
        <f t="shared" si="25"/>
        <v>1.9816120667809607E-6</v>
      </c>
      <c r="S51" s="34">
        <f t="shared" si="26"/>
        <v>1.9654431075762484E-6</v>
      </c>
      <c r="T51" s="34">
        <f t="shared" si="26"/>
        <v>1.9337097234853105E-6</v>
      </c>
      <c r="U51" s="34">
        <f t="shared" si="27"/>
        <v>1.9516858984819259E-6</v>
      </c>
      <c r="V51" s="34">
        <f t="shared" si="27"/>
        <v>0</v>
      </c>
      <c r="W51" s="34">
        <f t="shared" si="28"/>
        <v>0</v>
      </c>
      <c r="X51" s="34">
        <f t="shared" si="28"/>
        <v>0</v>
      </c>
      <c r="Y51" s="34">
        <f t="shared" si="29"/>
        <v>0</v>
      </c>
      <c r="Z51" s="34">
        <f t="shared" si="30"/>
        <v>0</v>
      </c>
      <c r="AA51" s="34">
        <f t="shared" si="30"/>
        <v>0</v>
      </c>
      <c r="AB51" s="34">
        <f t="shared" si="30"/>
        <v>0</v>
      </c>
      <c r="AC51" s="34">
        <f t="shared" ref="AC51" si="86">AC22/AC$23*100</f>
        <v>0</v>
      </c>
      <c r="AD51" s="34">
        <f t="shared" ref="AD51" si="87">AD22/AD$23*100</f>
        <v>0</v>
      </c>
      <c r="AE51" s="34">
        <f t="shared" ref="AE51:AF51" si="88">AE22/AE$23*100</f>
        <v>0</v>
      </c>
      <c r="AF51" s="34">
        <f t="shared" si="88"/>
        <v>0</v>
      </c>
    </row>
    <row r="52" spans="1:32" ht="18" customHeight="1" x14ac:dyDescent="0.15">
      <c r="A52" s="18" t="s">
        <v>59</v>
      </c>
      <c r="B52" s="34">
        <f t="shared" ref="B52:L52" si="89">SUM(B33:B51)-B34-B37-B38-B42-B48-B49</f>
        <v>99.999999999999972</v>
      </c>
      <c r="C52" s="25">
        <f t="shared" si="89"/>
        <v>100</v>
      </c>
      <c r="D52" s="25">
        <f t="shared" si="89"/>
        <v>100</v>
      </c>
      <c r="E52" s="25">
        <f t="shared" si="89"/>
        <v>99.999999999999957</v>
      </c>
      <c r="F52" s="25">
        <f t="shared" si="89"/>
        <v>100.00000000000003</v>
      </c>
      <c r="G52" s="25">
        <f t="shared" si="89"/>
        <v>99.999999999999972</v>
      </c>
      <c r="H52" s="25">
        <f t="shared" si="89"/>
        <v>100.00000000000001</v>
      </c>
      <c r="I52" s="25">
        <f t="shared" si="89"/>
        <v>100.00000000000003</v>
      </c>
      <c r="J52" s="26">
        <f t="shared" si="89"/>
        <v>100</v>
      </c>
      <c r="K52" s="35">
        <f t="shared" si="89"/>
        <v>99.999999999999972</v>
      </c>
      <c r="L52" s="36">
        <f t="shared" si="89"/>
        <v>100</v>
      </c>
      <c r="M52" s="36">
        <f t="shared" ref="M52:U52" si="90">SUM(M33:M51)-M34-M37-M38-M42-M48-M49</f>
        <v>99.999999999999957</v>
      </c>
      <c r="N52" s="36">
        <f t="shared" si="90"/>
        <v>99.999999999999972</v>
      </c>
      <c r="O52" s="36">
        <f t="shared" si="90"/>
        <v>99.999999999999957</v>
      </c>
      <c r="P52" s="36">
        <f t="shared" si="90"/>
        <v>99.999999999999972</v>
      </c>
      <c r="Q52" s="36">
        <f t="shared" si="90"/>
        <v>100.00000000000004</v>
      </c>
      <c r="R52" s="36">
        <f t="shared" si="90"/>
        <v>100</v>
      </c>
      <c r="S52" s="36">
        <f t="shared" si="90"/>
        <v>99.999999999999986</v>
      </c>
      <c r="T52" s="36">
        <f t="shared" si="90"/>
        <v>100</v>
      </c>
      <c r="U52" s="36">
        <f t="shared" si="90"/>
        <v>99.999999999999986</v>
      </c>
      <c r="V52" s="36">
        <f>SUM(V33:V51)-V34-V37-V38-V42-V48-V49</f>
        <v>99.999999999999972</v>
      </c>
      <c r="W52" s="36">
        <f>SUM(W33:W51)-W34-W37-W38-W42-W48-W49</f>
        <v>100.00000000000001</v>
      </c>
      <c r="X52" s="36">
        <f>SUM(X33:X51)-X34-X37-X38-X42-X48-X49</f>
        <v>100.00000000000001</v>
      </c>
      <c r="Y52" s="36">
        <f>SUM(Y33:Y51)-Y34-Y37-Y38-Y42-Y48-Y49</f>
        <v>100</v>
      </c>
      <c r="Z52" s="36">
        <f>SUM(Z33:Z51)-Z34-Z37-Z38-Z42-Z48-Z49</f>
        <v>100.00000000000001</v>
      </c>
      <c r="AA52" s="36">
        <f t="shared" ref="AA52:AB52" si="91">SUM(AA33:AA51)-AA34-AA37-AA38-AA42-AA48-AA49</f>
        <v>100.00000000000001</v>
      </c>
      <c r="AB52" s="36">
        <f t="shared" si="91"/>
        <v>99.999999999999972</v>
      </c>
      <c r="AC52" s="36">
        <f t="shared" ref="AC52" si="92">SUM(AC33:AC51)-AC34-AC37-AC38-AC42-AC48-AC49</f>
        <v>100.00000000000001</v>
      </c>
      <c r="AD52" s="36">
        <f t="shared" ref="AD52" si="93">SUM(AD33:AD51)-AD34-AD37-AD38-AD42-AD48-AD49</f>
        <v>100</v>
      </c>
      <c r="AE52" s="36">
        <f t="shared" ref="AE52:AF52" si="94">SUM(AE33:AE51)-AE34-AE37-AE38-AE42-AE48-AE49</f>
        <v>100</v>
      </c>
      <c r="AF52" s="36">
        <f t="shared" si="94"/>
        <v>99.999999999999957</v>
      </c>
    </row>
    <row r="53" spans="1:32" ht="18" customHeight="1" x14ac:dyDescent="0.15">
      <c r="A53" s="18" t="s">
        <v>78</v>
      </c>
      <c r="B53" s="34">
        <f t="shared" ref="B53:G53" si="95">SUM(B33:B36)-B34</f>
        <v>39.485014852202283</v>
      </c>
      <c r="C53" s="25">
        <f t="shared" si="95"/>
        <v>38.612981865028232</v>
      </c>
      <c r="D53" s="25">
        <f t="shared" si="95"/>
        <v>37.663811174952343</v>
      </c>
      <c r="E53" s="25">
        <f t="shared" si="95"/>
        <v>36.458499247897095</v>
      </c>
      <c r="F53" s="25">
        <f t="shared" si="95"/>
        <v>36.730841686205338</v>
      </c>
      <c r="G53" s="25">
        <f t="shared" si="95"/>
        <v>42.067768205670788</v>
      </c>
      <c r="H53" s="25">
        <f t="shared" ref="H53:M53" si="96">SUM(H33:H36)-H34</f>
        <v>43.201273143233109</v>
      </c>
      <c r="I53" s="25">
        <f t="shared" si="96"/>
        <v>45.131389394153203</v>
      </c>
      <c r="J53" s="26">
        <f t="shared" si="96"/>
        <v>46.364362927289335</v>
      </c>
      <c r="K53" s="35">
        <f t="shared" si="96"/>
        <v>47.443878992816281</v>
      </c>
      <c r="L53" s="36">
        <f t="shared" si="96"/>
        <v>46.98494711168869</v>
      </c>
      <c r="M53" s="36">
        <f t="shared" si="96"/>
        <v>46.066379584788187</v>
      </c>
      <c r="N53" s="36">
        <f t="shared" ref="N53:S53" si="97">SUM(N33:N36)-N34</f>
        <v>46.060747803544615</v>
      </c>
      <c r="O53" s="36">
        <f t="shared" si="97"/>
        <v>45.97979147575397</v>
      </c>
      <c r="P53" s="36">
        <f t="shared" si="97"/>
        <v>47.278288617322126</v>
      </c>
      <c r="Q53" s="36">
        <f t="shared" si="97"/>
        <v>46.862651850380047</v>
      </c>
      <c r="R53" s="36">
        <f t="shared" si="97"/>
        <v>46.856947266370113</v>
      </c>
      <c r="S53" s="36">
        <f t="shared" si="97"/>
        <v>45.533634706517688</v>
      </c>
      <c r="T53" s="36">
        <f t="shared" ref="T53:Y53" si="98">SUM(T33:T36)-T34</f>
        <v>44.267795978927978</v>
      </c>
      <c r="U53" s="36">
        <f t="shared" si="98"/>
        <v>44.247102327067303</v>
      </c>
      <c r="V53" s="36">
        <f t="shared" si="98"/>
        <v>42.549568866508046</v>
      </c>
      <c r="W53" s="36">
        <f t="shared" si="98"/>
        <v>44.794797747801162</v>
      </c>
      <c r="X53" s="36">
        <f t="shared" si="98"/>
        <v>43.988467584238165</v>
      </c>
      <c r="Y53" s="36">
        <f t="shared" si="98"/>
        <v>42.249037694728017</v>
      </c>
      <c r="Z53" s="36">
        <f>SUM(Z33:Z36)-Z34</f>
        <v>41.590610913163843</v>
      </c>
      <c r="AA53" s="36">
        <f t="shared" ref="AA53:AB53" si="99">SUM(AA33:AA36)-AA34</f>
        <v>43.577438261861843</v>
      </c>
      <c r="AB53" s="36">
        <f t="shared" si="99"/>
        <v>41.404972815911911</v>
      </c>
      <c r="AC53" s="36">
        <f t="shared" ref="AC53" si="100">SUM(AC33:AC36)-AC34</f>
        <v>45.244074033498855</v>
      </c>
      <c r="AD53" s="36">
        <f t="shared" ref="AD53" si="101">SUM(AD33:AD36)-AD34</f>
        <v>46.117265987676682</v>
      </c>
      <c r="AE53" s="36">
        <f t="shared" ref="AE53:AF53" si="102">SUM(AE33:AE36)-AE34</f>
        <v>47.021456338098915</v>
      </c>
      <c r="AF53" s="36">
        <f t="shared" si="102"/>
        <v>47.413876263388374</v>
      </c>
    </row>
    <row r="54" spans="1:32" ht="18" customHeight="1" x14ac:dyDescent="0.15">
      <c r="A54" s="18" t="s">
        <v>79</v>
      </c>
      <c r="B54" s="34">
        <f t="shared" ref="B54:L54" si="103">+B47+B50+B51</f>
        <v>30.484726141623586</v>
      </c>
      <c r="C54" s="25">
        <f t="shared" si="103"/>
        <v>27.726531232451361</v>
      </c>
      <c r="D54" s="25">
        <f t="shared" si="103"/>
        <v>30.14207286712875</v>
      </c>
      <c r="E54" s="25">
        <f t="shared" si="103"/>
        <v>33.734224953753014</v>
      </c>
      <c r="F54" s="25">
        <f t="shared" si="103"/>
        <v>34.122801462506729</v>
      </c>
      <c r="G54" s="25">
        <f t="shared" si="103"/>
        <v>24.402658768603157</v>
      </c>
      <c r="H54" s="25">
        <f t="shared" si="103"/>
        <v>22.774737679757248</v>
      </c>
      <c r="I54" s="25">
        <f t="shared" si="103"/>
        <v>20.720156866539462</v>
      </c>
      <c r="J54" s="26">
        <f t="shared" si="103"/>
        <v>15.70923894238674</v>
      </c>
      <c r="K54" s="35">
        <f t="shared" si="103"/>
        <v>15.288651084621838</v>
      </c>
      <c r="L54" s="36">
        <f t="shared" si="103"/>
        <v>12.490270160331914</v>
      </c>
      <c r="M54" s="36">
        <f t="shared" ref="M54:R54" si="104">+M47+M50+M51</f>
        <v>14.202714254541437</v>
      </c>
      <c r="N54" s="36">
        <f t="shared" si="104"/>
        <v>14.641000064266571</v>
      </c>
      <c r="O54" s="36">
        <f t="shared" si="104"/>
        <v>16.361470531817755</v>
      </c>
      <c r="P54" s="36">
        <f t="shared" si="104"/>
        <v>12.533501906253303</v>
      </c>
      <c r="Q54" s="36">
        <f t="shared" si="104"/>
        <v>14.365253603774535</v>
      </c>
      <c r="R54" s="36">
        <f t="shared" si="104"/>
        <v>14.275808773167324</v>
      </c>
      <c r="S54" s="36">
        <f t="shared" ref="S54:X54" si="105">+S47+S50+S51</f>
        <v>13.855377428757011</v>
      </c>
      <c r="T54" s="36">
        <f t="shared" si="105"/>
        <v>13.873307593078634</v>
      </c>
      <c r="U54" s="36">
        <f t="shared" si="105"/>
        <v>13.181973456174006</v>
      </c>
      <c r="V54" s="36">
        <f t="shared" si="105"/>
        <v>13.276716502001889</v>
      </c>
      <c r="W54" s="36">
        <f t="shared" si="105"/>
        <v>14.302920904403516</v>
      </c>
      <c r="X54" s="36">
        <f t="shared" si="105"/>
        <v>14.740383741999883</v>
      </c>
      <c r="Y54" s="36">
        <f>+Y47+Y50+Y51</f>
        <v>18.023262553748523</v>
      </c>
      <c r="Z54" s="36">
        <f>+Z47+Z50+Z51</f>
        <v>12.597565291354016</v>
      </c>
      <c r="AA54" s="36">
        <f t="shared" ref="AA54:AB54" si="106">+AA47+AA50+AA51</f>
        <v>15.528245659140815</v>
      </c>
      <c r="AB54" s="36">
        <f t="shared" si="106"/>
        <v>16.451906537646799</v>
      </c>
      <c r="AC54" s="36">
        <f t="shared" ref="AC54" si="107">+AC47+AC50+AC51</f>
        <v>12.433035585907051</v>
      </c>
      <c r="AD54" s="36">
        <f t="shared" ref="AD54" si="108">+AD47+AD50+AD51</f>
        <v>13.51274182946414</v>
      </c>
      <c r="AE54" s="36">
        <f t="shared" ref="AE54:AF54" si="109">+AE47+AE50+AE51</f>
        <v>11.786197078970199</v>
      </c>
      <c r="AF54" s="36">
        <f t="shared" si="109"/>
        <v>11.595048245167972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8740157480314965" right="0.78740157480314965" top="0.47244094488188981" bottom="0.59055118110236227" header="0.51181102362204722" footer="0.35433070866141736"/>
  <pageSetup paperSize="9" firstPageNumber="2" orientation="landscape" useFirstPageNumber="1" r:id="rId1"/>
  <headerFooter alignWithMargins="0">
    <oddFooter>&amp;C-&amp;P--</oddFooter>
  </headerFooter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79"/>
  <sheetViews>
    <sheetView view="pageBreakPreview" zoomScale="90" zoomScaleNormal="100" zoomScaleSheetLayoutView="90" workbookViewId="0">
      <pane xSplit="1" ySplit="3" topLeftCell="B16" activePane="bottomRight" state="frozen"/>
      <selection activeCell="D1" sqref="D1:D65536"/>
      <selection pane="topRight" activeCell="D1" sqref="D1:D65536"/>
      <selection pane="bottomLeft" activeCell="D1" sqref="D1:D65536"/>
      <selection pane="bottomRight" activeCell="M29" sqref="M29"/>
    </sheetView>
  </sheetViews>
  <sheetFormatPr defaultColWidth="9" defaultRowHeight="12" x14ac:dyDescent="0.15"/>
  <cols>
    <col min="1" max="1" width="24.77734375" style="21" customWidth="1"/>
    <col min="2" max="2" width="9.77734375" style="21" hidden="1" customWidth="1"/>
    <col min="3" max="9" width="9.77734375" style="21" customWidth="1"/>
    <col min="10" max="11" width="9.77734375" style="24" customWidth="1"/>
    <col min="12" max="32" width="9.77734375" style="21" customWidth="1"/>
    <col min="33" max="16384" width="9" style="21"/>
  </cols>
  <sheetData>
    <row r="1" spans="1:32" ht="15" customHeight="1" x14ac:dyDescent="0.2">
      <c r="A1" s="37" t="s">
        <v>101</v>
      </c>
      <c r="K1" s="38" t="str">
        <f>財政指標!$L$1</f>
        <v>小山市</v>
      </c>
      <c r="T1" s="38" t="str">
        <f>財政指標!$L$1</f>
        <v>小山市</v>
      </c>
      <c r="Z1" s="38"/>
      <c r="AA1" s="38"/>
      <c r="AB1" s="38"/>
      <c r="AC1" s="38"/>
      <c r="AE1" s="38" t="str">
        <f>財政指標!$L$1</f>
        <v>小山市</v>
      </c>
    </row>
    <row r="2" spans="1:32" ht="15" customHeight="1" x14ac:dyDescent="0.15">
      <c r="K2" s="21"/>
      <c r="L2" s="101" t="s">
        <v>168</v>
      </c>
      <c r="U2" s="101" t="s">
        <v>168</v>
      </c>
      <c r="AF2" s="101" t="s">
        <v>168</v>
      </c>
    </row>
    <row r="3" spans="1:32" s="75" customFormat="1" ht="18" customHeight="1" x14ac:dyDescent="0.2">
      <c r="A3" s="74"/>
      <c r="B3" s="74" t="s">
        <v>10</v>
      </c>
      <c r="C3" s="74" t="s">
        <v>85</v>
      </c>
      <c r="D3" s="74" t="s">
        <v>86</v>
      </c>
      <c r="E3" s="74" t="s">
        <v>87</v>
      </c>
      <c r="F3" s="74" t="s">
        <v>88</v>
      </c>
      <c r="G3" s="74" t="s">
        <v>89</v>
      </c>
      <c r="H3" s="74" t="s">
        <v>90</v>
      </c>
      <c r="I3" s="74" t="s">
        <v>91</v>
      </c>
      <c r="J3" s="53" t="s">
        <v>164</v>
      </c>
      <c r="K3" s="53" t="s">
        <v>165</v>
      </c>
      <c r="L3" s="52" t="s">
        <v>83</v>
      </c>
      <c r="M3" s="52" t="s">
        <v>173</v>
      </c>
      <c r="N3" s="52" t="s">
        <v>181</v>
      </c>
      <c r="O3" s="57" t="s">
        <v>182</v>
      </c>
      <c r="P3" s="57" t="s">
        <v>183</v>
      </c>
      <c r="Q3" s="57" t="s">
        <v>186</v>
      </c>
      <c r="R3" s="57" t="s">
        <v>191</v>
      </c>
      <c r="S3" s="57" t="s">
        <v>194</v>
      </c>
      <c r="T3" s="57" t="s">
        <v>195</v>
      </c>
      <c r="U3" s="57" t="s">
        <v>202</v>
      </c>
      <c r="V3" s="57" t="s">
        <v>203</v>
      </c>
      <c r="W3" s="57" t="s">
        <v>204</v>
      </c>
      <c r="X3" s="57" t="s">
        <v>205</v>
      </c>
      <c r="Y3" s="57" t="s">
        <v>209</v>
      </c>
      <c r="Z3" s="57" t="s">
        <v>210</v>
      </c>
      <c r="AA3" s="47" t="s">
        <v>211</v>
      </c>
      <c r="AB3" s="47" t="s">
        <v>212</v>
      </c>
      <c r="AC3" s="47" t="s">
        <v>213</v>
      </c>
      <c r="AD3" s="47" t="s">
        <v>215</v>
      </c>
      <c r="AE3" s="47" t="str">
        <f>財政指標!AF3</f>
        <v>１８(H30)</v>
      </c>
      <c r="AF3" s="47" t="str">
        <f>財政指標!AG3</f>
        <v>１９(R１)</v>
      </c>
    </row>
    <row r="4" spans="1:32" ht="18" customHeight="1" x14ac:dyDescent="0.15">
      <c r="A4" s="23" t="s">
        <v>93</v>
      </c>
      <c r="B4" s="18">
        <v>335043</v>
      </c>
      <c r="C4" s="20">
        <v>364135</v>
      </c>
      <c r="D4" s="20">
        <v>400219</v>
      </c>
      <c r="E4" s="20">
        <v>424647</v>
      </c>
      <c r="F4" s="20">
        <v>422475</v>
      </c>
      <c r="G4" s="20">
        <v>434950</v>
      </c>
      <c r="H4" s="20">
        <v>447947</v>
      </c>
      <c r="I4" s="20">
        <v>440728</v>
      </c>
      <c r="J4" s="22">
        <v>438039</v>
      </c>
      <c r="K4" s="15">
        <v>435904</v>
      </c>
      <c r="L4" s="66">
        <v>415617</v>
      </c>
      <c r="M4" s="66">
        <v>416783</v>
      </c>
      <c r="N4" s="66">
        <v>407246</v>
      </c>
      <c r="O4" s="66">
        <v>398104</v>
      </c>
      <c r="P4" s="66">
        <v>407843</v>
      </c>
      <c r="Q4" s="66">
        <v>418954</v>
      </c>
      <c r="R4" s="66">
        <v>419420</v>
      </c>
      <c r="S4" s="66">
        <v>421952</v>
      </c>
      <c r="T4" s="66">
        <v>415786</v>
      </c>
      <c r="U4" s="66">
        <v>423513</v>
      </c>
      <c r="V4" s="66">
        <v>409718</v>
      </c>
      <c r="W4" s="66">
        <v>389166</v>
      </c>
      <c r="X4" s="66">
        <v>503434</v>
      </c>
      <c r="Y4" s="66">
        <v>438558</v>
      </c>
      <c r="Z4" s="66">
        <v>424316</v>
      </c>
      <c r="AA4" s="66">
        <v>434166</v>
      </c>
      <c r="AB4" s="66">
        <v>476600</v>
      </c>
      <c r="AC4" s="94">
        <v>437681</v>
      </c>
      <c r="AD4" s="94">
        <v>440725</v>
      </c>
      <c r="AE4" s="94">
        <v>438814</v>
      </c>
      <c r="AF4" s="66">
        <v>433938</v>
      </c>
    </row>
    <row r="5" spans="1:32" ht="18" customHeight="1" x14ac:dyDescent="0.15">
      <c r="A5" s="23" t="s">
        <v>92</v>
      </c>
      <c r="B5" s="18">
        <v>4570962</v>
      </c>
      <c r="C5" s="20">
        <v>5597024</v>
      </c>
      <c r="D5" s="20">
        <v>4720055</v>
      </c>
      <c r="E5" s="20">
        <v>4656590</v>
      </c>
      <c r="F5" s="20">
        <v>4438445</v>
      </c>
      <c r="G5" s="20">
        <v>4569540</v>
      </c>
      <c r="H5" s="20">
        <v>4626716</v>
      </c>
      <c r="I5" s="20">
        <v>4407008</v>
      </c>
      <c r="J5" s="22">
        <v>4502613</v>
      </c>
      <c r="K5" s="15">
        <v>5083187</v>
      </c>
      <c r="L5" s="66">
        <v>5955014</v>
      </c>
      <c r="M5" s="66">
        <v>5954361</v>
      </c>
      <c r="N5" s="66">
        <v>6413654</v>
      </c>
      <c r="O5" s="66">
        <v>6137052</v>
      </c>
      <c r="P5" s="66">
        <v>7143199</v>
      </c>
      <c r="Q5" s="66">
        <v>6174326</v>
      </c>
      <c r="R5" s="66">
        <v>5965215</v>
      </c>
      <c r="S5" s="66">
        <v>6878031</v>
      </c>
      <c r="T5" s="66">
        <v>7004236</v>
      </c>
      <c r="U5" s="66">
        <v>7191508</v>
      </c>
      <c r="V5" s="66">
        <v>8518941</v>
      </c>
      <c r="W5" s="66">
        <v>5757216</v>
      </c>
      <c r="X5" s="66">
        <v>6047933</v>
      </c>
      <c r="Y5" s="66">
        <v>6169693</v>
      </c>
      <c r="Z5" s="66">
        <v>7511238</v>
      </c>
      <c r="AA5" s="66">
        <v>5776734</v>
      </c>
      <c r="AB5" s="66">
        <v>6317888</v>
      </c>
      <c r="AC5" s="94">
        <v>5827200</v>
      </c>
      <c r="AD5" s="94">
        <v>5488398</v>
      </c>
      <c r="AE5" s="94">
        <v>5506975</v>
      </c>
      <c r="AF5" s="66">
        <v>7142543</v>
      </c>
    </row>
    <row r="6" spans="1:32" ht="18" customHeight="1" x14ac:dyDescent="0.15">
      <c r="A6" s="23" t="s">
        <v>94</v>
      </c>
      <c r="B6" s="18">
        <v>3874422</v>
      </c>
      <c r="C6" s="20">
        <v>4122066</v>
      </c>
      <c r="D6" s="20">
        <v>4643818</v>
      </c>
      <c r="E6" s="20">
        <v>5304892</v>
      </c>
      <c r="F6" s="20">
        <v>5465779</v>
      </c>
      <c r="G6" s="20">
        <v>6084247</v>
      </c>
      <c r="H6" s="20">
        <v>6519511</v>
      </c>
      <c r="I6" s="20">
        <v>7018676</v>
      </c>
      <c r="J6" s="22">
        <v>8230304</v>
      </c>
      <c r="K6" s="24">
        <v>8583329</v>
      </c>
      <c r="L6" s="66">
        <v>9525085</v>
      </c>
      <c r="M6" s="66">
        <v>7983726</v>
      </c>
      <c r="N6" s="66">
        <v>8661893</v>
      </c>
      <c r="O6" s="66">
        <v>9055665</v>
      </c>
      <c r="P6" s="66">
        <v>9771372</v>
      </c>
      <c r="Q6" s="66">
        <v>10458098</v>
      </c>
      <c r="R6" s="66">
        <v>10946013</v>
      </c>
      <c r="S6" s="66">
        <v>11405216</v>
      </c>
      <c r="T6" s="66">
        <v>12230596</v>
      </c>
      <c r="U6" s="66">
        <v>12360201</v>
      </c>
      <c r="V6" s="66">
        <v>12785679</v>
      </c>
      <c r="W6" s="66">
        <v>15578453</v>
      </c>
      <c r="X6" s="66">
        <v>16363093</v>
      </c>
      <c r="Y6" s="66">
        <v>16569140</v>
      </c>
      <c r="Z6" s="66">
        <v>16859979</v>
      </c>
      <c r="AA6" s="66">
        <v>17738888</v>
      </c>
      <c r="AB6" s="66">
        <v>18574994</v>
      </c>
      <c r="AC6" s="94">
        <v>19367728</v>
      </c>
      <c r="AD6" s="94">
        <v>19518902</v>
      </c>
      <c r="AE6" s="94">
        <v>19360419</v>
      </c>
      <c r="AF6" s="66">
        <v>20420260</v>
      </c>
    </row>
    <row r="7" spans="1:32" ht="18" customHeight="1" x14ac:dyDescent="0.15">
      <c r="A7" s="23" t="s">
        <v>103</v>
      </c>
      <c r="B7" s="18">
        <v>2738130</v>
      </c>
      <c r="C7" s="20">
        <v>3410333</v>
      </c>
      <c r="D7" s="20">
        <v>3959333</v>
      </c>
      <c r="E7" s="20">
        <v>3786230</v>
      </c>
      <c r="F7" s="20">
        <v>3982177</v>
      </c>
      <c r="G7" s="20">
        <v>4090381</v>
      </c>
      <c r="H7" s="20">
        <v>4328297</v>
      </c>
      <c r="I7" s="20">
        <v>4545318</v>
      </c>
      <c r="J7" s="22">
        <v>4993520</v>
      </c>
      <c r="K7" s="15">
        <v>4839846</v>
      </c>
      <c r="L7" s="66">
        <v>5161042</v>
      </c>
      <c r="M7" s="66">
        <v>5359418</v>
      </c>
      <c r="N7" s="66">
        <v>4867440</v>
      </c>
      <c r="O7" s="66">
        <v>5079308</v>
      </c>
      <c r="P7" s="66">
        <v>4642596</v>
      </c>
      <c r="Q7" s="66">
        <v>4194511</v>
      </c>
      <c r="R7" s="66">
        <v>4434298</v>
      </c>
      <c r="S7" s="66">
        <v>4543053</v>
      </c>
      <c r="T7" s="66">
        <v>4701636</v>
      </c>
      <c r="U7" s="66">
        <v>5022320</v>
      </c>
      <c r="V7" s="66">
        <v>5003353</v>
      </c>
      <c r="W7" s="66">
        <v>5247789</v>
      </c>
      <c r="X7" s="66">
        <v>4982940</v>
      </c>
      <c r="Y7" s="66">
        <v>5002616</v>
      </c>
      <c r="Z7" s="66">
        <v>6905625</v>
      </c>
      <c r="AA7" s="66">
        <v>6049289</v>
      </c>
      <c r="AB7" s="66">
        <v>5961028</v>
      </c>
      <c r="AC7" s="94">
        <v>5269965</v>
      </c>
      <c r="AD7" s="94">
        <v>5724568</v>
      </c>
      <c r="AE7" s="94">
        <v>5265511</v>
      </c>
      <c r="AF7" s="66">
        <v>5462686</v>
      </c>
    </row>
    <row r="8" spans="1:32" ht="18" customHeight="1" x14ac:dyDescent="0.15">
      <c r="A8" s="23" t="s">
        <v>104</v>
      </c>
      <c r="B8" s="18">
        <v>220652</v>
      </c>
      <c r="C8" s="20">
        <v>305317</v>
      </c>
      <c r="D8" s="20">
        <v>504351</v>
      </c>
      <c r="E8" s="20">
        <v>678635</v>
      </c>
      <c r="F8" s="20">
        <v>883522</v>
      </c>
      <c r="G8" s="20">
        <v>1044804</v>
      </c>
      <c r="H8" s="20">
        <v>1146532</v>
      </c>
      <c r="I8" s="20">
        <v>1023909</v>
      </c>
      <c r="J8" s="22">
        <v>1083472</v>
      </c>
      <c r="K8" s="15">
        <v>1140804</v>
      </c>
      <c r="L8" s="66">
        <v>1151585</v>
      </c>
      <c r="M8" s="66">
        <v>1237197</v>
      </c>
      <c r="N8" s="66">
        <v>1354410</v>
      </c>
      <c r="O8" s="66">
        <v>1349613</v>
      </c>
      <c r="P8" s="66">
        <v>1308125</v>
      </c>
      <c r="Q8" s="66">
        <v>1204834</v>
      </c>
      <c r="R8" s="66">
        <v>1078951</v>
      </c>
      <c r="S8" s="66">
        <v>963118</v>
      </c>
      <c r="T8" s="66">
        <v>871563</v>
      </c>
      <c r="U8" s="66">
        <v>783123</v>
      </c>
      <c r="V8" s="66">
        <v>832204</v>
      </c>
      <c r="W8" s="66">
        <v>962637</v>
      </c>
      <c r="X8" s="66">
        <v>924523</v>
      </c>
      <c r="Y8" s="66">
        <v>621874</v>
      </c>
      <c r="Z8" s="66">
        <v>432336</v>
      </c>
      <c r="AA8" s="66">
        <v>367561</v>
      </c>
      <c r="AB8" s="66">
        <v>395422</v>
      </c>
      <c r="AC8" s="94">
        <v>363146</v>
      </c>
      <c r="AD8" s="94">
        <v>376815</v>
      </c>
      <c r="AE8" s="94">
        <v>362227</v>
      </c>
      <c r="AF8" s="66">
        <v>237235</v>
      </c>
    </row>
    <row r="9" spans="1:32" ht="18" customHeight="1" x14ac:dyDescent="0.15">
      <c r="A9" s="23" t="s">
        <v>105</v>
      </c>
      <c r="B9" s="18">
        <v>1212683</v>
      </c>
      <c r="C9" s="20">
        <v>1289950</v>
      </c>
      <c r="D9" s="20">
        <v>1433605</v>
      </c>
      <c r="E9" s="20">
        <v>1658326</v>
      </c>
      <c r="F9" s="20">
        <v>1697587</v>
      </c>
      <c r="G9" s="20">
        <v>1747080</v>
      </c>
      <c r="H9" s="20">
        <v>1819593</v>
      </c>
      <c r="I9" s="20">
        <v>1775104</v>
      </c>
      <c r="J9" s="22">
        <v>1542609</v>
      </c>
      <c r="K9" s="15">
        <v>1638232</v>
      </c>
      <c r="L9" s="66">
        <v>1474966</v>
      </c>
      <c r="M9" s="66">
        <v>1461836</v>
      </c>
      <c r="N9" s="66">
        <v>1389884</v>
      </c>
      <c r="O9" s="66">
        <v>1546904</v>
      </c>
      <c r="P9" s="66">
        <v>1433140</v>
      </c>
      <c r="Q9" s="66">
        <v>2422276</v>
      </c>
      <c r="R9" s="66">
        <v>1931848</v>
      </c>
      <c r="S9" s="66">
        <v>1564629</v>
      </c>
      <c r="T9" s="66">
        <v>1449964</v>
      </c>
      <c r="U9" s="66">
        <v>1678241</v>
      </c>
      <c r="V9" s="66">
        <v>1666730</v>
      </c>
      <c r="W9" s="66">
        <v>1789329</v>
      </c>
      <c r="X9" s="66">
        <v>2097804</v>
      </c>
      <c r="Y9" s="66">
        <v>1703789</v>
      </c>
      <c r="Z9" s="66">
        <v>2009953</v>
      </c>
      <c r="AA9" s="66">
        <v>2503398</v>
      </c>
      <c r="AB9" s="66">
        <v>3393216</v>
      </c>
      <c r="AC9" s="94">
        <v>2324598</v>
      </c>
      <c r="AD9" s="94">
        <v>2347889</v>
      </c>
      <c r="AE9" s="94">
        <v>2039920</v>
      </c>
      <c r="AF9" s="66">
        <v>2078312</v>
      </c>
    </row>
    <row r="10" spans="1:32" ht="18" customHeight="1" x14ac:dyDescent="0.15">
      <c r="A10" s="23" t="s">
        <v>106</v>
      </c>
      <c r="B10" s="18">
        <v>1452966</v>
      </c>
      <c r="C10" s="20">
        <v>1419375</v>
      </c>
      <c r="D10" s="20">
        <v>1775000</v>
      </c>
      <c r="E10" s="20">
        <v>1915813</v>
      </c>
      <c r="F10" s="20">
        <v>2295184</v>
      </c>
      <c r="G10" s="20">
        <v>2828270</v>
      </c>
      <c r="H10" s="20">
        <v>2929227</v>
      </c>
      <c r="I10" s="20">
        <v>2953666</v>
      </c>
      <c r="J10" s="22">
        <v>2837851</v>
      </c>
      <c r="K10" s="15">
        <v>2861444</v>
      </c>
      <c r="L10" s="66">
        <v>2695947</v>
      </c>
      <c r="M10" s="66">
        <v>2560040</v>
      </c>
      <c r="N10" s="66">
        <v>2414494</v>
      </c>
      <c r="O10" s="66">
        <v>2196261</v>
      </c>
      <c r="P10" s="66">
        <v>2229791</v>
      </c>
      <c r="Q10" s="66">
        <v>2384769</v>
      </c>
      <c r="R10" s="66">
        <v>2280753</v>
      </c>
      <c r="S10" s="66">
        <v>2232302</v>
      </c>
      <c r="T10" s="66">
        <v>2414016</v>
      </c>
      <c r="U10" s="66">
        <v>2607192</v>
      </c>
      <c r="V10" s="66">
        <v>2449567</v>
      </c>
      <c r="W10" s="66">
        <v>3321626</v>
      </c>
      <c r="X10" s="66">
        <v>3957535</v>
      </c>
      <c r="Y10" s="66">
        <v>4429165</v>
      </c>
      <c r="Z10" s="66">
        <v>4931409</v>
      </c>
      <c r="AA10" s="66">
        <v>5005813</v>
      </c>
      <c r="AB10" s="66">
        <v>5581697</v>
      </c>
      <c r="AC10" s="94">
        <v>5503623</v>
      </c>
      <c r="AD10" s="94">
        <v>4716009</v>
      </c>
      <c r="AE10" s="94">
        <v>4636747</v>
      </c>
      <c r="AF10" s="66">
        <v>4007299</v>
      </c>
    </row>
    <row r="11" spans="1:32" ht="18" customHeight="1" x14ac:dyDescent="0.15">
      <c r="A11" s="23" t="s">
        <v>107</v>
      </c>
      <c r="B11" s="18">
        <v>9360257</v>
      </c>
      <c r="C11" s="20">
        <v>10678990</v>
      </c>
      <c r="D11" s="20">
        <v>11144831</v>
      </c>
      <c r="E11" s="20">
        <v>13331387</v>
      </c>
      <c r="F11" s="20">
        <v>16438226</v>
      </c>
      <c r="G11" s="20">
        <v>11210551</v>
      </c>
      <c r="H11" s="20">
        <v>10133779</v>
      </c>
      <c r="I11" s="20">
        <v>10431934</v>
      </c>
      <c r="J11" s="22">
        <v>9687833</v>
      </c>
      <c r="K11" s="22">
        <v>9105860</v>
      </c>
      <c r="L11" s="66">
        <v>8965388</v>
      </c>
      <c r="M11" s="66">
        <v>9300928</v>
      </c>
      <c r="N11" s="66">
        <v>9174837</v>
      </c>
      <c r="O11" s="66">
        <v>8748777</v>
      </c>
      <c r="P11" s="66">
        <v>7388840</v>
      </c>
      <c r="Q11" s="66">
        <v>7902771</v>
      </c>
      <c r="R11" s="66">
        <v>8828786</v>
      </c>
      <c r="S11" s="66">
        <v>9032346</v>
      </c>
      <c r="T11" s="66">
        <v>9300126</v>
      </c>
      <c r="U11" s="66">
        <v>8090365</v>
      </c>
      <c r="V11" s="66">
        <v>8135029</v>
      </c>
      <c r="W11" s="66">
        <v>8332091</v>
      </c>
      <c r="X11" s="66">
        <v>8108755</v>
      </c>
      <c r="Y11" s="66">
        <v>9055568</v>
      </c>
      <c r="Z11" s="66">
        <v>6304604</v>
      </c>
      <c r="AA11" s="66">
        <v>6894475</v>
      </c>
      <c r="AB11" s="66">
        <v>6817409</v>
      </c>
      <c r="AC11" s="94">
        <v>7144032</v>
      </c>
      <c r="AD11" s="94">
        <v>6794878</v>
      </c>
      <c r="AE11" s="94">
        <v>5588412</v>
      </c>
      <c r="AF11" s="66">
        <v>5982228</v>
      </c>
    </row>
    <row r="12" spans="1:32" ht="18" customHeight="1" x14ac:dyDescent="0.15">
      <c r="A12" s="23" t="s">
        <v>108</v>
      </c>
      <c r="B12" s="18">
        <v>1269121</v>
      </c>
      <c r="C12" s="20">
        <v>1429521</v>
      </c>
      <c r="D12" s="20">
        <v>1487804</v>
      </c>
      <c r="E12" s="20">
        <v>1632911</v>
      </c>
      <c r="F12" s="20">
        <v>1693221</v>
      </c>
      <c r="G12" s="20">
        <v>1749467</v>
      </c>
      <c r="H12" s="20">
        <v>1989682</v>
      </c>
      <c r="I12" s="20">
        <v>1833523</v>
      </c>
      <c r="J12" s="22">
        <v>1900904</v>
      </c>
      <c r="K12" s="22">
        <v>1933128</v>
      </c>
      <c r="L12" s="66">
        <v>2001438</v>
      </c>
      <c r="M12" s="66">
        <v>2002094</v>
      </c>
      <c r="N12" s="66">
        <v>1953747</v>
      </c>
      <c r="O12" s="66">
        <v>1988835</v>
      </c>
      <c r="P12" s="66">
        <v>2018652</v>
      </c>
      <c r="Q12" s="66">
        <v>1892073</v>
      </c>
      <c r="R12" s="66">
        <v>1881166</v>
      </c>
      <c r="S12" s="66">
        <v>1889462</v>
      </c>
      <c r="T12" s="66">
        <v>1908213</v>
      </c>
      <c r="U12" s="66">
        <v>1831036</v>
      </c>
      <c r="V12" s="66">
        <v>1829858</v>
      </c>
      <c r="W12" s="66">
        <v>1780819</v>
      </c>
      <c r="X12" s="66">
        <v>1963973</v>
      </c>
      <c r="Y12" s="66">
        <v>3018163</v>
      </c>
      <c r="Z12" s="66">
        <v>2891495</v>
      </c>
      <c r="AA12" s="66">
        <v>2147003</v>
      </c>
      <c r="AB12" s="66">
        <v>2572074</v>
      </c>
      <c r="AC12" s="94">
        <v>1948069</v>
      </c>
      <c r="AD12" s="94">
        <v>1964671</v>
      </c>
      <c r="AE12" s="94">
        <v>2088990</v>
      </c>
      <c r="AF12" s="66">
        <v>2060310</v>
      </c>
    </row>
    <row r="13" spans="1:32" ht="18" customHeight="1" x14ac:dyDescent="0.15">
      <c r="A13" s="23" t="s">
        <v>109</v>
      </c>
      <c r="B13" s="18">
        <v>5513542</v>
      </c>
      <c r="C13" s="20">
        <v>5213659</v>
      </c>
      <c r="D13" s="20">
        <v>6609213</v>
      </c>
      <c r="E13" s="20">
        <v>8818212</v>
      </c>
      <c r="F13" s="20">
        <v>7169562</v>
      </c>
      <c r="G13" s="20">
        <v>6546772</v>
      </c>
      <c r="H13" s="20">
        <v>7038979</v>
      </c>
      <c r="I13" s="20">
        <v>6462543</v>
      </c>
      <c r="J13" s="22">
        <v>5601747</v>
      </c>
      <c r="K13" s="22">
        <v>5589802</v>
      </c>
      <c r="L13" s="66">
        <v>5908436</v>
      </c>
      <c r="M13" s="66">
        <v>6304108</v>
      </c>
      <c r="N13" s="66">
        <v>6092323</v>
      </c>
      <c r="O13" s="66">
        <v>6710801</v>
      </c>
      <c r="P13" s="66">
        <v>6376255</v>
      </c>
      <c r="Q13" s="66">
        <v>6422794</v>
      </c>
      <c r="R13" s="66">
        <v>6496362</v>
      </c>
      <c r="S13" s="66">
        <v>6054678</v>
      </c>
      <c r="T13" s="66">
        <v>5884282</v>
      </c>
      <c r="U13" s="66">
        <v>5672603</v>
      </c>
      <c r="V13" s="66">
        <v>5877019</v>
      </c>
      <c r="W13" s="66">
        <v>5680025</v>
      </c>
      <c r="X13" s="66">
        <v>5947832</v>
      </c>
      <c r="Y13" s="66">
        <v>5231229</v>
      </c>
      <c r="Z13" s="66">
        <v>5496716</v>
      </c>
      <c r="AA13" s="66">
        <v>5003990</v>
      </c>
      <c r="AB13" s="66">
        <v>5847749</v>
      </c>
      <c r="AC13" s="94">
        <v>4919564</v>
      </c>
      <c r="AD13" s="94">
        <v>6103122</v>
      </c>
      <c r="AE13" s="94">
        <v>6882041</v>
      </c>
      <c r="AF13" s="66">
        <v>5367901</v>
      </c>
    </row>
    <row r="14" spans="1:32" ht="18" customHeight="1" x14ac:dyDescent="0.15">
      <c r="A14" s="23" t="s">
        <v>110</v>
      </c>
      <c r="B14" s="18">
        <v>0</v>
      </c>
      <c r="C14" s="20">
        <v>11129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2">
        <v>8475</v>
      </c>
      <c r="K14" s="22">
        <v>50794</v>
      </c>
      <c r="L14" s="66">
        <v>224</v>
      </c>
      <c r="M14" s="66">
        <v>0</v>
      </c>
      <c r="N14" s="66">
        <v>3896</v>
      </c>
      <c r="O14" s="66">
        <v>50411</v>
      </c>
      <c r="P14" s="66">
        <v>31733</v>
      </c>
      <c r="Q14" s="66">
        <v>0</v>
      </c>
      <c r="R14" s="66">
        <v>0</v>
      </c>
      <c r="S14" s="66">
        <v>54</v>
      </c>
      <c r="T14" s="66">
        <v>0</v>
      </c>
      <c r="U14" s="66">
        <v>0</v>
      </c>
      <c r="V14" s="66">
        <v>0</v>
      </c>
      <c r="W14" s="66">
        <v>0</v>
      </c>
      <c r="X14" s="66">
        <v>108934</v>
      </c>
      <c r="Y14" s="66">
        <v>0</v>
      </c>
      <c r="Z14" s="66">
        <v>0</v>
      </c>
      <c r="AA14" s="66">
        <v>0</v>
      </c>
      <c r="AB14" s="66">
        <v>420025</v>
      </c>
      <c r="AC14" s="94">
        <v>81553</v>
      </c>
      <c r="AD14" s="94"/>
      <c r="AE14" s="94"/>
      <c r="AF14" s="66">
        <v>255900</v>
      </c>
    </row>
    <row r="15" spans="1:32" ht="18" customHeight="1" x14ac:dyDescent="0.15">
      <c r="A15" s="23" t="s">
        <v>111</v>
      </c>
      <c r="B15" s="18">
        <v>3618104</v>
      </c>
      <c r="C15" s="20">
        <v>3731973</v>
      </c>
      <c r="D15" s="20">
        <v>3888580</v>
      </c>
      <c r="E15" s="20">
        <v>4037000</v>
      </c>
      <c r="F15" s="20">
        <v>4007821</v>
      </c>
      <c r="G15" s="20">
        <v>4334754</v>
      </c>
      <c r="H15" s="20">
        <v>4585702</v>
      </c>
      <c r="I15" s="20">
        <v>5202826</v>
      </c>
      <c r="J15" s="22">
        <v>5486538</v>
      </c>
      <c r="K15" s="15">
        <v>5649827</v>
      </c>
      <c r="L15" s="66">
        <v>5698724</v>
      </c>
      <c r="M15" s="66">
        <v>5895677</v>
      </c>
      <c r="N15" s="66">
        <v>6197903</v>
      </c>
      <c r="O15" s="66">
        <v>5734252</v>
      </c>
      <c r="P15" s="66">
        <v>5678534</v>
      </c>
      <c r="Q15" s="66">
        <v>5645312</v>
      </c>
      <c r="R15" s="66">
        <v>6201150</v>
      </c>
      <c r="S15" s="66">
        <v>5894269</v>
      </c>
      <c r="T15" s="66">
        <v>5533596</v>
      </c>
      <c r="U15" s="66">
        <v>5577595</v>
      </c>
      <c r="V15" s="66">
        <v>5256069</v>
      </c>
      <c r="W15" s="66">
        <v>4634457</v>
      </c>
      <c r="X15" s="66">
        <v>4689466</v>
      </c>
      <c r="Y15" s="66">
        <v>4521298</v>
      </c>
      <c r="Z15" s="66">
        <v>4640138</v>
      </c>
      <c r="AA15" s="66">
        <v>4418047</v>
      </c>
      <c r="AB15" s="66">
        <v>4329605</v>
      </c>
      <c r="AC15" s="94">
        <v>4538276</v>
      </c>
      <c r="AD15" s="94">
        <v>4662926</v>
      </c>
      <c r="AE15" s="94">
        <v>4571918</v>
      </c>
      <c r="AF15" s="66">
        <v>4603211</v>
      </c>
    </row>
    <row r="16" spans="1:32" ht="18" customHeight="1" x14ac:dyDescent="0.15">
      <c r="A16" s="23" t="s">
        <v>81</v>
      </c>
      <c r="B16" s="18">
        <v>453573</v>
      </c>
      <c r="C16" s="20">
        <v>267778</v>
      </c>
      <c r="D16" s="20">
        <v>1187821</v>
      </c>
      <c r="E16" s="20">
        <v>145950</v>
      </c>
      <c r="F16" s="20">
        <v>0</v>
      </c>
      <c r="G16" s="20">
        <v>0</v>
      </c>
      <c r="H16" s="20">
        <v>0</v>
      </c>
      <c r="I16" s="20">
        <v>0</v>
      </c>
      <c r="J16" s="22">
        <v>0</v>
      </c>
      <c r="K16" s="15">
        <v>0</v>
      </c>
      <c r="L16" s="66">
        <v>27300</v>
      </c>
      <c r="M16" s="66">
        <v>13104</v>
      </c>
      <c r="N16" s="66">
        <v>269591</v>
      </c>
      <c r="O16" s="66">
        <v>24024</v>
      </c>
      <c r="P16" s="66">
        <v>0</v>
      </c>
      <c r="Q16" s="66">
        <v>1</v>
      </c>
      <c r="R16" s="66">
        <v>1</v>
      </c>
      <c r="S16" s="66">
        <v>1</v>
      </c>
      <c r="T16" s="66">
        <v>1</v>
      </c>
      <c r="U16" s="66">
        <v>1</v>
      </c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</row>
    <row r="17" spans="1:32" ht="18" customHeight="1" x14ac:dyDescent="0.15">
      <c r="A17" s="23" t="s">
        <v>112</v>
      </c>
      <c r="B17" s="18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2">
        <v>0</v>
      </c>
      <c r="K17" s="15">
        <v>0</v>
      </c>
      <c r="L17" s="66">
        <v>0</v>
      </c>
      <c r="M17" s="66">
        <v>0</v>
      </c>
      <c r="N17" s="66">
        <v>0</v>
      </c>
      <c r="O17" s="66">
        <v>1</v>
      </c>
      <c r="P17" s="66">
        <v>1</v>
      </c>
      <c r="Q17" s="66">
        <v>2</v>
      </c>
      <c r="R17" s="66">
        <v>2</v>
      </c>
      <c r="S17" s="66">
        <v>2</v>
      </c>
      <c r="T17" s="66">
        <v>2</v>
      </c>
      <c r="U17" s="66">
        <v>2</v>
      </c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</row>
    <row r="18" spans="1:32" ht="18" customHeight="1" x14ac:dyDescent="0.15">
      <c r="A18" s="23" t="s">
        <v>113</v>
      </c>
      <c r="B18" s="18">
        <f t="shared" ref="B18:AD18" si="0">SUM(B4:B17)</f>
        <v>34619455</v>
      </c>
      <c r="C18" s="20">
        <f t="shared" si="0"/>
        <v>37841250</v>
      </c>
      <c r="D18" s="20">
        <f t="shared" si="0"/>
        <v>41754630</v>
      </c>
      <c r="E18" s="20">
        <f t="shared" si="0"/>
        <v>46390593</v>
      </c>
      <c r="F18" s="20">
        <f t="shared" si="0"/>
        <v>48493999</v>
      </c>
      <c r="G18" s="20">
        <f t="shared" si="0"/>
        <v>44640816</v>
      </c>
      <c r="H18" s="20">
        <f t="shared" si="0"/>
        <v>45565965</v>
      </c>
      <c r="I18" s="20">
        <f t="shared" si="0"/>
        <v>46095235</v>
      </c>
      <c r="J18" s="20">
        <f t="shared" si="0"/>
        <v>46313905</v>
      </c>
      <c r="K18" s="20">
        <f t="shared" si="0"/>
        <v>46912157</v>
      </c>
      <c r="L18" s="67">
        <f t="shared" si="0"/>
        <v>48980766</v>
      </c>
      <c r="M18" s="67">
        <f t="shared" si="0"/>
        <v>48489272</v>
      </c>
      <c r="N18" s="67">
        <f t="shared" si="0"/>
        <v>49201318</v>
      </c>
      <c r="O18" s="67">
        <f t="shared" si="0"/>
        <v>49020008</v>
      </c>
      <c r="P18" s="67">
        <f t="shared" si="0"/>
        <v>48430081</v>
      </c>
      <c r="Q18" s="67">
        <f t="shared" si="0"/>
        <v>49120721</v>
      </c>
      <c r="R18" s="67">
        <f t="shared" si="0"/>
        <v>50463965</v>
      </c>
      <c r="S18" s="67">
        <f t="shared" si="0"/>
        <v>50879113</v>
      </c>
      <c r="T18" s="67">
        <f t="shared" si="0"/>
        <v>51714017</v>
      </c>
      <c r="U18" s="67">
        <f t="shared" si="0"/>
        <v>51237700</v>
      </c>
      <c r="V18" s="67">
        <f t="shared" si="0"/>
        <v>52764167</v>
      </c>
      <c r="W18" s="67">
        <f t="shared" si="0"/>
        <v>53473608</v>
      </c>
      <c r="X18" s="67">
        <f t="shared" si="0"/>
        <v>55696222</v>
      </c>
      <c r="Y18" s="67">
        <f t="shared" si="0"/>
        <v>56761093</v>
      </c>
      <c r="Z18" s="67">
        <f t="shared" si="0"/>
        <v>58407809</v>
      </c>
      <c r="AA18" s="67">
        <f t="shared" si="0"/>
        <v>56339364</v>
      </c>
      <c r="AB18" s="67">
        <f t="shared" si="0"/>
        <v>60687707</v>
      </c>
      <c r="AC18" s="67">
        <f t="shared" si="0"/>
        <v>57725435</v>
      </c>
      <c r="AD18" s="67">
        <f t="shared" si="0"/>
        <v>58138903</v>
      </c>
      <c r="AE18" s="67">
        <f t="shared" ref="AE18:AF18" si="1">SUM(AE4:AE17)</f>
        <v>56741974</v>
      </c>
      <c r="AF18" s="67">
        <f t="shared" si="1"/>
        <v>58051823</v>
      </c>
    </row>
    <row r="19" spans="1:32" ht="18" customHeight="1" x14ac:dyDescent="0.15"/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7" t="s">
        <v>102</v>
      </c>
      <c r="K29" s="38" t="str">
        <f>財政指標!$L$1</f>
        <v>小山市</v>
      </c>
      <c r="M29" s="38"/>
      <c r="P29" s="38"/>
      <c r="Q29" s="38"/>
      <c r="R29" s="38"/>
      <c r="S29" s="38"/>
      <c r="T29" s="38"/>
      <c r="U29" s="38" t="str">
        <f>財政指標!$L$1</f>
        <v>小山市</v>
      </c>
      <c r="W29" s="38"/>
      <c r="X29" s="38"/>
      <c r="Y29" s="38"/>
      <c r="Z29" s="38"/>
      <c r="AA29" s="38"/>
      <c r="AB29" s="38"/>
      <c r="AC29" s="38"/>
      <c r="AD29" s="38"/>
      <c r="AE29" s="38" t="str">
        <f>財政指標!$L$1</f>
        <v>小山市</v>
      </c>
    </row>
    <row r="30" spans="1:32" ht="18" customHeight="1" x14ac:dyDescent="0.15">
      <c r="K30" s="21"/>
      <c r="L30" s="101" t="s">
        <v>221</v>
      </c>
      <c r="V30" s="101" t="s">
        <v>221</v>
      </c>
      <c r="AF30" s="101" t="s">
        <v>221</v>
      </c>
    </row>
    <row r="31" spans="1:32" s="75" customFormat="1" ht="18" customHeight="1" x14ac:dyDescent="0.2">
      <c r="A31" s="74"/>
      <c r="B31" s="74" t="s">
        <v>10</v>
      </c>
      <c r="C31" s="74" t="s">
        <v>85</v>
      </c>
      <c r="D31" s="74" t="s">
        <v>86</v>
      </c>
      <c r="E31" s="74" t="s">
        <v>87</v>
      </c>
      <c r="F31" s="74" t="s">
        <v>88</v>
      </c>
      <c r="G31" s="74" t="s">
        <v>89</v>
      </c>
      <c r="H31" s="74" t="s">
        <v>90</v>
      </c>
      <c r="I31" s="74" t="s">
        <v>91</v>
      </c>
      <c r="J31" s="53" t="s">
        <v>164</v>
      </c>
      <c r="K31" s="53" t="s">
        <v>165</v>
      </c>
      <c r="L31" s="52" t="s">
        <v>83</v>
      </c>
      <c r="M31" s="52" t="s">
        <v>173</v>
      </c>
      <c r="N31" s="52" t="s">
        <v>181</v>
      </c>
      <c r="O31" s="57" t="s">
        <v>182</v>
      </c>
      <c r="P31" s="57" t="s">
        <v>183</v>
      </c>
      <c r="Q31" s="57" t="s">
        <v>186</v>
      </c>
      <c r="R31" s="57" t="s">
        <v>191</v>
      </c>
      <c r="S31" s="57" t="s">
        <v>194</v>
      </c>
      <c r="T31" s="57" t="s">
        <v>195</v>
      </c>
      <c r="U31" s="57" t="s">
        <v>202</v>
      </c>
      <c r="V31" s="57" t="s">
        <v>203</v>
      </c>
      <c r="W31" s="57" t="s">
        <v>204</v>
      </c>
      <c r="X31" s="57" t="s">
        <v>205</v>
      </c>
      <c r="Y31" s="57" t="s">
        <v>209</v>
      </c>
      <c r="Z31" s="57" t="s">
        <v>210</v>
      </c>
      <c r="AA31" s="47" t="s">
        <v>211</v>
      </c>
      <c r="AB31" s="47" t="s">
        <v>212</v>
      </c>
      <c r="AC31" s="47" t="s">
        <v>213</v>
      </c>
      <c r="AD31" s="47" t="s">
        <v>215</v>
      </c>
      <c r="AE31" s="47" t="str">
        <f>AE3</f>
        <v>１８(H30)</v>
      </c>
      <c r="AF31" s="47" t="str">
        <f>AF3</f>
        <v>１９(R１)</v>
      </c>
    </row>
    <row r="32" spans="1:32" s="40" customFormat="1" ht="18" customHeight="1" x14ac:dyDescent="0.15">
      <c r="A32" s="23" t="s">
        <v>93</v>
      </c>
      <c r="B32" s="39">
        <f t="shared" ref="B32:AC32" si="2">B4/B$18*100</f>
        <v>0.96778819886101619</v>
      </c>
      <c r="C32" s="39">
        <f t="shared" si="2"/>
        <v>0.96227000957949327</v>
      </c>
      <c r="D32" s="39">
        <f t="shared" si="2"/>
        <v>0.95850208707393636</v>
      </c>
      <c r="E32" s="39">
        <f t="shared" si="2"/>
        <v>0.91537308005526041</v>
      </c>
      <c r="F32" s="39">
        <f t="shared" si="2"/>
        <v>0.87119026830515667</v>
      </c>
      <c r="G32" s="39">
        <f t="shared" si="2"/>
        <v>0.9743325480430286</v>
      </c>
      <c r="H32" s="39">
        <f t="shared" si="2"/>
        <v>0.98307366035153654</v>
      </c>
      <c r="I32" s="39">
        <f t="shared" si="2"/>
        <v>0.95612485759102861</v>
      </c>
      <c r="J32" s="39">
        <f t="shared" si="2"/>
        <v>0.9458045051480759</v>
      </c>
      <c r="K32" s="39">
        <f t="shared" si="2"/>
        <v>0.92919197895760786</v>
      </c>
      <c r="L32" s="39">
        <f t="shared" si="2"/>
        <v>0.8485310335897972</v>
      </c>
      <c r="M32" s="39">
        <f t="shared" si="2"/>
        <v>0.85953651768580897</v>
      </c>
      <c r="N32" s="39">
        <f t="shared" si="2"/>
        <v>0.82771359905439934</v>
      </c>
      <c r="O32" s="39">
        <f t="shared" si="2"/>
        <v>0.81212553045686975</v>
      </c>
      <c r="P32" s="39">
        <f t="shared" si="2"/>
        <v>0.84212743728427786</v>
      </c>
      <c r="Q32" s="39">
        <f t="shared" si="2"/>
        <v>0.85290686185164089</v>
      </c>
      <c r="R32" s="39">
        <f t="shared" si="2"/>
        <v>0.83112771657954354</v>
      </c>
      <c r="S32" s="39">
        <f t="shared" si="2"/>
        <v>0.82932263382814875</v>
      </c>
      <c r="T32" s="39">
        <f t="shared" si="2"/>
        <v>0.80401025509196089</v>
      </c>
      <c r="U32" s="39">
        <f t="shared" si="2"/>
        <v>0.82656520491747287</v>
      </c>
      <c r="V32" s="39">
        <f t="shared" si="2"/>
        <v>0.77650804190654621</v>
      </c>
      <c r="W32" s="39">
        <f t="shared" si="2"/>
        <v>0.72777210021063099</v>
      </c>
      <c r="X32" s="39">
        <f t="shared" si="2"/>
        <v>0.90389254768483229</v>
      </c>
      <c r="Y32" s="39">
        <f t="shared" si="2"/>
        <v>0.77263839862985018</v>
      </c>
      <c r="Z32" s="39">
        <f t="shared" si="2"/>
        <v>0.72647135248644579</v>
      </c>
      <c r="AA32" s="39">
        <f t="shared" si="2"/>
        <v>0.77062637767795894</v>
      </c>
      <c r="AB32" s="39">
        <f t="shared" si="2"/>
        <v>0.78533202778612154</v>
      </c>
      <c r="AC32" s="39">
        <f t="shared" si="2"/>
        <v>0.7582116964558171</v>
      </c>
      <c r="AD32" s="39">
        <f t="shared" ref="AD32" si="3">AD4/AD$18*100</f>
        <v>0.75805523884755788</v>
      </c>
      <c r="AE32" s="39">
        <f t="shared" ref="AE32:AF32" si="4">AE4/AE$18*100</f>
        <v>0.77334990143275595</v>
      </c>
      <c r="AF32" s="39">
        <f t="shared" si="4"/>
        <v>0.74750107330824045</v>
      </c>
    </row>
    <row r="33" spans="1:32" s="40" customFormat="1" ht="18" customHeight="1" x14ac:dyDescent="0.15">
      <c r="A33" s="23" t="s">
        <v>92</v>
      </c>
      <c r="B33" s="39">
        <f t="shared" ref="B33:AC33" si="5">B5/B$18*100</f>
        <v>13.203448754464794</v>
      </c>
      <c r="C33" s="39">
        <f t="shared" si="5"/>
        <v>14.79080104383444</v>
      </c>
      <c r="D33" s="39">
        <f t="shared" si="5"/>
        <v>11.304267335143432</v>
      </c>
      <c r="E33" s="39">
        <f t="shared" si="5"/>
        <v>10.037789342334987</v>
      </c>
      <c r="F33" s="39">
        <f t="shared" si="5"/>
        <v>9.1525654545421187</v>
      </c>
      <c r="G33" s="39">
        <f t="shared" si="5"/>
        <v>10.236237617161837</v>
      </c>
      <c r="H33" s="39">
        <f t="shared" si="5"/>
        <v>10.153885690778194</v>
      </c>
      <c r="I33" s="39">
        <f t="shared" si="5"/>
        <v>9.5606584932260343</v>
      </c>
      <c r="J33" s="39">
        <f t="shared" si="5"/>
        <v>9.7219463571469511</v>
      </c>
      <c r="K33" s="39">
        <f t="shared" si="5"/>
        <v>10.835543119451959</v>
      </c>
      <c r="L33" s="39">
        <f t="shared" si="5"/>
        <v>12.157862128983446</v>
      </c>
      <c r="M33" s="39">
        <f t="shared" si="5"/>
        <v>12.279749219579951</v>
      </c>
      <c r="N33" s="39">
        <f t="shared" si="5"/>
        <v>13.035532909911071</v>
      </c>
      <c r="O33" s="39">
        <f t="shared" si="5"/>
        <v>12.519483880949183</v>
      </c>
      <c r="P33" s="39">
        <f t="shared" si="5"/>
        <v>14.749508678294385</v>
      </c>
      <c r="Q33" s="39">
        <f t="shared" si="5"/>
        <v>12.569697419547241</v>
      </c>
      <c r="R33" s="39">
        <f t="shared" si="5"/>
        <v>11.820741790701543</v>
      </c>
      <c r="S33" s="39">
        <f t="shared" si="5"/>
        <v>13.518378356949738</v>
      </c>
      <c r="T33" s="39">
        <f t="shared" si="5"/>
        <v>13.544173139750487</v>
      </c>
      <c r="U33" s="39">
        <f t="shared" si="5"/>
        <v>14.035579270732294</v>
      </c>
      <c r="V33" s="39">
        <f t="shared" si="5"/>
        <v>16.145315058228814</v>
      </c>
      <c r="W33" s="39">
        <f t="shared" si="5"/>
        <v>10.766462588423058</v>
      </c>
      <c r="X33" s="39">
        <f t="shared" si="5"/>
        <v>10.858784999815608</v>
      </c>
      <c r="Y33" s="39">
        <f t="shared" si="5"/>
        <v>10.86958103502341</v>
      </c>
      <c r="Z33" s="39">
        <f t="shared" si="5"/>
        <v>12.859989320948506</v>
      </c>
      <c r="AA33" s="39">
        <f t="shared" si="5"/>
        <v>10.253459730216337</v>
      </c>
      <c r="AB33" s="39">
        <f t="shared" si="5"/>
        <v>10.410490546297952</v>
      </c>
      <c r="AC33" s="39">
        <f t="shared" si="5"/>
        <v>10.094683565398856</v>
      </c>
      <c r="AD33" s="39">
        <f t="shared" ref="AD33" si="6">AD5/AD$18*100</f>
        <v>9.4401471592953872</v>
      </c>
      <c r="AE33" s="39">
        <f t="shared" ref="AE33:AF33" si="7">AE5/AE$18*100</f>
        <v>9.705293298396704</v>
      </c>
      <c r="AF33" s="39">
        <f t="shared" si="7"/>
        <v>12.303735922298253</v>
      </c>
    </row>
    <row r="34" spans="1:32" s="40" customFormat="1" ht="18" customHeight="1" x14ac:dyDescent="0.15">
      <c r="A34" s="23" t="s">
        <v>94</v>
      </c>
      <c r="B34" s="39">
        <f t="shared" ref="B34:AC34" si="8">B6/B$18*100</f>
        <v>11.191458675475971</v>
      </c>
      <c r="C34" s="39">
        <f t="shared" si="8"/>
        <v>10.893049251808543</v>
      </c>
      <c r="D34" s="39">
        <f t="shared" si="8"/>
        <v>11.121683990493988</v>
      </c>
      <c r="E34" s="39">
        <f t="shared" si="8"/>
        <v>11.435275250738872</v>
      </c>
      <c r="F34" s="39">
        <f t="shared" si="8"/>
        <v>11.271042010785706</v>
      </c>
      <c r="G34" s="39">
        <f t="shared" si="8"/>
        <v>13.629336435068751</v>
      </c>
      <c r="H34" s="39">
        <f t="shared" si="8"/>
        <v>14.307852363052115</v>
      </c>
      <c r="I34" s="39">
        <f t="shared" si="8"/>
        <v>15.22646755136404</v>
      </c>
      <c r="J34" s="39">
        <f t="shared" si="8"/>
        <v>17.770697590712768</v>
      </c>
      <c r="K34" s="39">
        <f t="shared" si="8"/>
        <v>18.296598470200379</v>
      </c>
      <c r="L34" s="39">
        <f t="shared" si="8"/>
        <v>19.44658235847108</v>
      </c>
      <c r="M34" s="39">
        <f t="shared" si="8"/>
        <v>16.4649326968654</v>
      </c>
      <c r="N34" s="39">
        <f t="shared" si="8"/>
        <v>17.605001963565282</v>
      </c>
      <c r="O34" s="39">
        <f t="shared" si="8"/>
        <v>18.47340579789379</v>
      </c>
      <c r="P34" s="39">
        <f t="shared" si="8"/>
        <v>20.176245420692151</v>
      </c>
      <c r="Q34" s="39">
        <f t="shared" si="8"/>
        <v>21.290603613086219</v>
      </c>
      <c r="R34" s="39">
        <f t="shared" si="8"/>
        <v>21.690751014114724</v>
      </c>
      <c r="S34" s="39">
        <f t="shared" si="8"/>
        <v>22.416302737038674</v>
      </c>
      <c r="T34" s="39">
        <f t="shared" si="8"/>
        <v>23.650446647762831</v>
      </c>
      <c r="U34" s="39">
        <f t="shared" si="8"/>
        <v>24.123254947040948</v>
      </c>
      <c r="V34" s="39">
        <f t="shared" si="8"/>
        <v>24.23174613938281</v>
      </c>
      <c r="W34" s="39">
        <f t="shared" si="8"/>
        <v>29.132975280067129</v>
      </c>
      <c r="X34" s="39">
        <f t="shared" si="8"/>
        <v>29.379179435186824</v>
      </c>
      <c r="Y34" s="39">
        <f t="shared" si="8"/>
        <v>29.191016459108702</v>
      </c>
      <c r="Z34" s="39">
        <f t="shared" si="8"/>
        <v>28.865967220239337</v>
      </c>
      <c r="AA34" s="39">
        <f t="shared" si="8"/>
        <v>31.485779640678942</v>
      </c>
      <c r="AB34" s="39">
        <f t="shared" si="8"/>
        <v>30.607506722901888</v>
      </c>
      <c r="AC34" s="39">
        <f t="shared" si="8"/>
        <v>33.551463059568107</v>
      </c>
      <c r="AD34" s="39">
        <f t="shared" ref="AD34" si="9">AD6/AD$18*100</f>
        <v>33.572876323449037</v>
      </c>
      <c r="AE34" s="39">
        <f t="shared" ref="AE34:AF34" si="10">AE6/AE$18*100</f>
        <v>34.120101285161489</v>
      </c>
      <c r="AF34" s="39">
        <f t="shared" si="10"/>
        <v>35.175915147402002</v>
      </c>
    </row>
    <row r="35" spans="1:32" s="40" customFormat="1" ht="18" customHeight="1" x14ac:dyDescent="0.15">
      <c r="A35" s="23" t="s">
        <v>103</v>
      </c>
      <c r="B35" s="39">
        <f t="shared" ref="B35:AC35" si="11">B7/B$18*100</f>
        <v>7.9092232965539173</v>
      </c>
      <c r="C35" s="39">
        <f t="shared" si="11"/>
        <v>9.0122102203283454</v>
      </c>
      <c r="D35" s="39">
        <f t="shared" si="11"/>
        <v>9.4823807563376796</v>
      </c>
      <c r="E35" s="39">
        <f t="shared" si="11"/>
        <v>8.1616331138513374</v>
      </c>
      <c r="F35" s="39">
        <f t="shared" si="11"/>
        <v>8.2116902753266441</v>
      </c>
      <c r="G35" s="39">
        <f t="shared" si="11"/>
        <v>9.1628723811858634</v>
      </c>
      <c r="H35" s="39">
        <f t="shared" si="11"/>
        <v>9.4989692416258507</v>
      </c>
      <c r="I35" s="39">
        <f t="shared" si="11"/>
        <v>9.8607111993246157</v>
      </c>
      <c r="J35" s="39">
        <f t="shared" si="11"/>
        <v>10.781902325014485</v>
      </c>
      <c r="K35" s="39">
        <f t="shared" si="11"/>
        <v>10.316826830196701</v>
      </c>
      <c r="L35" s="39">
        <f t="shared" si="11"/>
        <v>10.53687482143501</v>
      </c>
      <c r="M35" s="39">
        <f t="shared" si="11"/>
        <v>11.052791223592715</v>
      </c>
      <c r="N35" s="39">
        <f t="shared" si="11"/>
        <v>9.892905714436349</v>
      </c>
      <c r="O35" s="39">
        <f t="shared" si="11"/>
        <v>10.361703735340068</v>
      </c>
      <c r="P35" s="39">
        <f t="shared" si="11"/>
        <v>9.5861826041546383</v>
      </c>
      <c r="Q35" s="39">
        <f t="shared" si="11"/>
        <v>8.5391885839786443</v>
      </c>
      <c r="R35" s="39">
        <f t="shared" si="11"/>
        <v>8.7870582503772745</v>
      </c>
      <c r="S35" s="39">
        <f t="shared" si="11"/>
        <v>8.9291120307069818</v>
      </c>
      <c r="T35" s="39">
        <f t="shared" si="11"/>
        <v>9.091608567170482</v>
      </c>
      <c r="U35" s="39">
        <f t="shared" si="11"/>
        <v>9.8020012607903944</v>
      </c>
      <c r="V35" s="39">
        <f t="shared" si="11"/>
        <v>9.4824826856453548</v>
      </c>
      <c r="W35" s="39">
        <f t="shared" si="11"/>
        <v>9.8137926283186285</v>
      </c>
      <c r="X35" s="39">
        <f t="shared" si="11"/>
        <v>8.9466391454702254</v>
      </c>
      <c r="Y35" s="39">
        <f t="shared" si="11"/>
        <v>8.8134595998706367</v>
      </c>
      <c r="Z35" s="39">
        <f t="shared" si="11"/>
        <v>11.823119405146665</v>
      </c>
      <c r="AA35" s="39">
        <f t="shared" si="11"/>
        <v>10.737233384459222</v>
      </c>
      <c r="AB35" s="39">
        <f t="shared" si="11"/>
        <v>9.8224637157571308</v>
      </c>
      <c r="AC35" s="39">
        <f t="shared" si="11"/>
        <v>9.1293638584100751</v>
      </c>
      <c r="AD35" s="39">
        <f t="shared" ref="AD35" si="12">AD7/AD$18*100</f>
        <v>9.8463639742222178</v>
      </c>
      <c r="AE35" s="39">
        <f t="shared" ref="AE35:AF35" si="13">AE7/AE$18*100</f>
        <v>9.2797458897006297</v>
      </c>
      <c r="AF35" s="39">
        <f t="shared" si="13"/>
        <v>9.4100162883773688</v>
      </c>
    </row>
    <row r="36" spans="1:32" s="40" customFormat="1" ht="18" customHeight="1" x14ac:dyDescent="0.15">
      <c r="A36" s="23" t="s">
        <v>104</v>
      </c>
      <c r="B36" s="39">
        <f t="shared" ref="B36:AC36" si="14">B8/B$18*100</f>
        <v>0.63736416416722907</v>
      </c>
      <c r="C36" s="39">
        <f t="shared" si="14"/>
        <v>0.80683645492683254</v>
      </c>
      <c r="D36" s="39">
        <f t="shared" si="14"/>
        <v>1.2078923942087381</v>
      </c>
      <c r="E36" s="39">
        <f t="shared" si="14"/>
        <v>1.4628720094179437</v>
      </c>
      <c r="F36" s="39">
        <f t="shared" si="14"/>
        <v>1.821920275125176</v>
      </c>
      <c r="G36" s="39">
        <f t="shared" si="14"/>
        <v>2.3404679699403346</v>
      </c>
      <c r="H36" s="39">
        <f t="shared" si="14"/>
        <v>2.5162026086795266</v>
      </c>
      <c r="I36" s="39">
        <f t="shared" si="14"/>
        <v>2.2212903351073057</v>
      </c>
      <c r="J36" s="39">
        <f t="shared" si="14"/>
        <v>2.3394097301879424</v>
      </c>
      <c r="K36" s="39">
        <f t="shared" si="14"/>
        <v>2.4317875641488835</v>
      </c>
      <c r="L36" s="39">
        <f t="shared" si="14"/>
        <v>2.3510963466761625</v>
      </c>
      <c r="M36" s="39">
        <f t="shared" si="14"/>
        <v>2.5514860276722651</v>
      </c>
      <c r="N36" s="39">
        <f t="shared" si="14"/>
        <v>2.7527921101625772</v>
      </c>
      <c r="O36" s="39">
        <f t="shared" si="14"/>
        <v>2.7531880451753499</v>
      </c>
      <c r="P36" s="39">
        <f t="shared" si="14"/>
        <v>2.7010588728934812</v>
      </c>
      <c r="Q36" s="39">
        <f t="shared" si="14"/>
        <v>2.4528019448248735</v>
      </c>
      <c r="R36" s="39">
        <f t="shared" si="14"/>
        <v>2.1380622786972845</v>
      </c>
      <c r="S36" s="39">
        <f t="shared" si="14"/>
        <v>1.8929535976776954</v>
      </c>
      <c r="T36" s="39">
        <f t="shared" si="14"/>
        <v>1.6853515749898136</v>
      </c>
      <c r="U36" s="39">
        <f t="shared" si="14"/>
        <v>1.528411696856026</v>
      </c>
      <c r="V36" s="39">
        <f t="shared" si="14"/>
        <v>1.5772143242591135</v>
      </c>
      <c r="W36" s="39">
        <f t="shared" si="14"/>
        <v>1.8002095538419625</v>
      </c>
      <c r="X36" s="39">
        <f t="shared" si="14"/>
        <v>1.6599384425033354</v>
      </c>
      <c r="Y36" s="39">
        <f t="shared" si="14"/>
        <v>1.0955990576150463</v>
      </c>
      <c r="Z36" s="39">
        <f t="shared" si="14"/>
        <v>0.74020239314232794</v>
      </c>
      <c r="AA36" s="39">
        <f t="shared" si="14"/>
        <v>0.65240530581779377</v>
      </c>
      <c r="AB36" s="39">
        <f t="shared" si="14"/>
        <v>0.65156852935636533</v>
      </c>
      <c r="AC36" s="39">
        <f t="shared" si="14"/>
        <v>0.62909183793937629</v>
      </c>
      <c r="AD36" s="39">
        <f t="shared" ref="AD36" si="15">AD8/AD$18*100</f>
        <v>0.64812884412352945</v>
      </c>
      <c r="AE36" s="39">
        <f t="shared" ref="AE36:AF36" si="16">AE8/AE$18*100</f>
        <v>0.63837574632140925</v>
      </c>
      <c r="AF36" s="39">
        <f t="shared" si="16"/>
        <v>0.40866072371232853</v>
      </c>
    </row>
    <row r="37" spans="1:32" s="40" customFormat="1" ht="18" customHeight="1" x14ac:dyDescent="0.15">
      <c r="A37" s="23" t="s">
        <v>105</v>
      </c>
      <c r="B37" s="39">
        <f t="shared" ref="B37:AC37" si="17">B9/B$18*100</f>
        <v>3.5028945429672422</v>
      </c>
      <c r="C37" s="39">
        <f t="shared" si="17"/>
        <v>3.4088461665510521</v>
      </c>
      <c r="D37" s="39">
        <f t="shared" si="17"/>
        <v>3.4334036728381978</v>
      </c>
      <c r="E37" s="39">
        <f t="shared" si="17"/>
        <v>3.5747031731196017</v>
      </c>
      <c r="F37" s="39">
        <f t="shared" si="17"/>
        <v>3.5006125190871553</v>
      </c>
      <c r="G37" s="39">
        <f t="shared" si="17"/>
        <v>3.9136381377974807</v>
      </c>
      <c r="H37" s="39">
        <f t="shared" si="17"/>
        <v>3.9933160638647727</v>
      </c>
      <c r="I37" s="39">
        <f t="shared" si="17"/>
        <v>3.850949018917031</v>
      </c>
      <c r="J37" s="39">
        <f t="shared" si="17"/>
        <v>3.3307685888287759</v>
      </c>
      <c r="K37" s="39">
        <f t="shared" si="17"/>
        <v>3.4921267849610924</v>
      </c>
      <c r="L37" s="39">
        <f t="shared" si="17"/>
        <v>3.0113167278764079</v>
      </c>
      <c r="M37" s="39">
        <f t="shared" si="17"/>
        <v>3.0147616982164633</v>
      </c>
      <c r="N37" s="39">
        <f t="shared" si="17"/>
        <v>2.8248918047276703</v>
      </c>
      <c r="O37" s="39">
        <f t="shared" si="17"/>
        <v>3.1556583997293512</v>
      </c>
      <c r="P37" s="39">
        <f t="shared" si="17"/>
        <v>2.9591938943897285</v>
      </c>
      <c r="Q37" s="39">
        <f t="shared" si="17"/>
        <v>4.9312712653383075</v>
      </c>
      <c r="R37" s="39">
        <f t="shared" si="17"/>
        <v>3.8281732321271229</v>
      </c>
      <c r="S37" s="39">
        <f t="shared" si="17"/>
        <v>3.0751892235228238</v>
      </c>
      <c r="T37" s="39">
        <f t="shared" si="17"/>
        <v>2.8038123590360424</v>
      </c>
      <c r="U37" s="39">
        <f t="shared" si="17"/>
        <v>3.2754026820095357</v>
      </c>
      <c r="V37" s="39">
        <f t="shared" si="17"/>
        <v>3.1588293623587385</v>
      </c>
      <c r="W37" s="39">
        <f t="shared" si="17"/>
        <v>3.346190891027963</v>
      </c>
      <c r="X37" s="39">
        <f t="shared" si="17"/>
        <v>3.7665104107061338</v>
      </c>
      <c r="Y37" s="39">
        <f t="shared" si="17"/>
        <v>3.0016846222464388</v>
      </c>
      <c r="Z37" s="39">
        <f t="shared" si="17"/>
        <v>3.4412401944404385</v>
      </c>
      <c r="AA37" s="39">
        <f t="shared" si="17"/>
        <v>4.4434260919239339</v>
      </c>
      <c r="AB37" s="39">
        <f t="shared" si="17"/>
        <v>5.5912740285277218</v>
      </c>
      <c r="AC37" s="39">
        <f t="shared" si="17"/>
        <v>4.0269908749929728</v>
      </c>
      <c r="AD37" s="39">
        <f t="shared" ref="AD37" si="18">AD9/AD$18*100</f>
        <v>4.0384129710875349</v>
      </c>
      <c r="AE37" s="39">
        <f t="shared" ref="AE37:AF37" si="19">AE9/AE$18*100</f>
        <v>3.5950811298880789</v>
      </c>
      <c r="AF37" s="39">
        <f t="shared" si="19"/>
        <v>3.5800977343984526</v>
      </c>
    </row>
    <row r="38" spans="1:32" s="40" customFormat="1" ht="18" customHeight="1" x14ac:dyDescent="0.15">
      <c r="A38" s="23" t="s">
        <v>106</v>
      </c>
      <c r="B38" s="39">
        <f t="shared" ref="B38:AC38" si="20">B10/B$18*100</f>
        <v>4.1969638170213823</v>
      </c>
      <c r="C38" s="39">
        <f t="shared" si="20"/>
        <v>3.7508671093053216</v>
      </c>
      <c r="D38" s="39">
        <f t="shared" si="20"/>
        <v>4.2510255748883417</v>
      </c>
      <c r="E38" s="39">
        <f t="shared" si="20"/>
        <v>4.1297445798979115</v>
      </c>
      <c r="F38" s="39">
        <f t="shared" si="20"/>
        <v>4.732923758257181</v>
      </c>
      <c r="G38" s="39">
        <f t="shared" si="20"/>
        <v>6.3356144744307539</v>
      </c>
      <c r="H38" s="39">
        <f t="shared" si="20"/>
        <v>6.4285415660570351</v>
      </c>
      <c r="I38" s="39">
        <f t="shared" si="20"/>
        <v>6.407746917875567</v>
      </c>
      <c r="J38" s="39">
        <f t="shared" si="20"/>
        <v>6.1274276051652299</v>
      </c>
      <c r="K38" s="39">
        <f t="shared" si="20"/>
        <v>6.0995788362492052</v>
      </c>
      <c r="L38" s="39">
        <f t="shared" si="20"/>
        <v>5.5040931781262872</v>
      </c>
      <c r="M38" s="39">
        <f t="shared" si="20"/>
        <v>5.2796008156195864</v>
      </c>
      <c r="N38" s="39">
        <f t="shared" si="20"/>
        <v>4.9073766682429119</v>
      </c>
      <c r="O38" s="39">
        <f t="shared" si="20"/>
        <v>4.4803358661222576</v>
      </c>
      <c r="P38" s="39">
        <f t="shared" si="20"/>
        <v>4.6041446843749858</v>
      </c>
      <c r="Q38" s="39">
        <f t="shared" si="20"/>
        <v>4.8549144871061642</v>
      </c>
      <c r="R38" s="39">
        <f t="shared" si="20"/>
        <v>4.5195675765865797</v>
      </c>
      <c r="S38" s="39">
        <f t="shared" si="20"/>
        <v>4.3874624936955957</v>
      </c>
      <c r="T38" s="39">
        <f t="shared" si="20"/>
        <v>4.6680109959355889</v>
      </c>
      <c r="U38" s="39">
        <f t="shared" si="20"/>
        <v>5.0884251244688965</v>
      </c>
      <c r="V38" s="39">
        <f t="shared" si="20"/>
        <v>4.6424820844797949</v>
      </c>
      <c r="W38" s="39">
        <f t="shared" si="20"/>
        <v>6.2117110182653095</v>
      </c>
      <c r="X38" s="39">
        <f t="shared" si="20"/>
        <v>7.1055717208251572</v>
      </c>
      <c r="Y38" s="39">
        <f t="shared" si="20"/>
        <v>7.8031707388016649</v>
      </c>
      <c r="Z38" s="39">
        <f t="shared" si="20"/>
        <v>8.4430645224168579</v>
      </c>
      <c r="AA38" s="39">
        <f t="shared" si="20"/>
        <v>8.885107400218434</v>
      </c>
      <c r="AB38" s="39">
        <f t="shared" si="20"/>
        <v>9.1974096170745092</v>
      </c>
      <c r="AC38" s="39">
        <f t="shared" si="20"/>
        <v>9.5341386340354113</v>
      </c>
      <c r="AD38" s="39">
        <f t="shared" ref="AD38" si="21">AD10/AD$18*100</f>
        <v>8.1116236403703734</v>
      </c>
      <c r="AE38" s="39">
        <f t="shared" ref="AE38:AF38" si="22">AE10/AE$18*100</f>
        <v>8.1716349875314531</v>
      </c>
      <c r="AF38" s="39">
        <f t="shared" si="22"/>
        <v>6.9029684046270177</v>
      </c>
    </row>
    <row r="39" spans="1:32" s="40" customFormat="1" ht="18" customHeight="1" x14ac:dyDescent="0.15">
      <c r="A39" s="23" t="s">
        <v>107</v>
      </c>
      <c r="B39" s="39">
        <f t="shared" ref="B39:AC39" si="23">B11/B$18*100</f>
        <v>27.037563127438023</v>
      </c>
      <c r="C39" s="39">
        <f t="shared" si="23"/>
        <v>28.220500115614573</v>
      </c>
      <c r="D39" s="39">
        <f t="shared" si="23"/>
        <v>26.691245976793471</v>
      </c>
      <c r="E39" s="39">
        <f t="shared" si="23"/>
        <v>28.737263608594095</v>
      </c>
      <c r="F39" s="39">
        <f t="shared" si="23"/>
        <v>33.897443681639864</v>
      </c>
      <c r="G39" s="39">
        <f t="shared" si="23"/>
        <v>25.112782436593449</v>
      </c>
      <c r="H39" s="39">
        <f t="shared" si="23"/>
        <v>22.239798937650061</v>
      </c>
      <c r="I39" s="39">
        <f t="shared" si="23"/>
        <v>22.631263296520778</v>
      </c>
      <c r="J39" s="39">
        <f t="shared" si="23"/>
        <v>20.917763250583167</v>
      </c>
      <c r="K39" s="39">
        <f t="shared" si="23"/>
        <v>19.410448340714755</v>
      </c>
      <c r="L39" s="39">
        <f t="shared" si="23"/>
        <v>18.303895043209408</v>
      </c>
      <c r="M39" s="39">
        <f t="shared" si="23"/>
        <v>19.181413983695197</v>
      </c>
      <c r="N39" s="39">
        <f t="shared" si="23"/>
        <v>18.647543141019106</v>
      </c>
      <c r="O39" s="39">
        <f t="shared" si="23"/>
        <v>17.847359388435841</v>
      </c>
      <c r="P39" s="39">
        <f t="shared" si="23"/>
        <v>15.256716171918027</v>
      </c>
      <c r="Q39" s="39">
        <f t="shared" si="23"/>
        <v>16.088467023926622</v>
      </c>
      <c r="R39" s="39">
        <f t="shared" si="23"/>
        <v>17.49522852593925</v>
      </c>
      <c r="S39" s="39">
        <f t="shared" si="23"/>
        <v>17.752561842027394</v>
      </c>
      <c r="T39" s="39">
        <f t="shared" si="23"/>
        <v>17.983762506788054</v>
      </c>
      <c r="U39" s="39">
        <f t="shared" si="23"/>
        <v>15.789867617008571</v>
      </c>
      <c r="V39" s="39">
        <f t="shared" si="23"/>
        <v>15.417715208125998</v>
      </c>
      <c r="W39" s="39">
        <f t="shared" si="23"/>
        <v>15.581688447130778</v>
      </c>
      <c r="X39" s="39">
        <f t="shared" si="23"/>
        <v>14.558895933731375</v>
      </c>
      <c r="Y39" s="39">
        <f t="shared" si="23"/>
        <v>15.953829500781461</v>
      </c>
      <c r="Z39" s="39">
        <f t="shared" si="23"/>
        <v>10.794111451775223</v>
      </c>
      <c r="AA39" s="39">
        <f t="shared" si="23"/>
        <v>12.237402963938322</v>
      </c>
      <c r="AB39" s="39">
        <f t="shared" si="23"/>
        <v>11.233591343301207</v>
      </c>
      <c r="AC39" s="39">
        <f t="shared" si="23"/>
        <v>12.375882485770786</v>
      </c>
      <c r="AD39" s="39">
        <f t="shared" ref="AD39" si="24">AD11/AD$18*100</f>
        <v>11.687317182438067</v>
      </c>
      <c r="AE39" s="39">
        <f t="shared" ref="AE39:AF39" si="25">AE11/AE$18*100</f>
        <v>9.8488149178595723</v>
      </c>
      <c r="AF39" s="39">
        <f t="shared" si="25"/>
        <v>10.304978708420579</v>
      </c>
    </row>
    <row r="40" spans="1:32" s="40" customFormat="1" ht="18" customHeight="1" x14ac:dyDescent="0.15">
      <c r="A40" s="23" t="s">
        <v>108</v>
      </c>
      <c r="B40" s="39">
        <f t="shared" ref="B40:AC40" si="26">B12/B$18*100</f>
        <v>3.6659184842742323</v>
      </c>
      <c r="C40" s="39">
        <f t="shared" si="26"/>
        <v>3.7776791200079276</v>
      </c>
      <c r="D40" s="39">
        <f t="shared" si="26"/>
        <v>3.5632072419274219</v>
      </c>
      <c r="E40" s="39">
        <f t="shared" si="26"/>
        <v>3.5199183593104748</v>
      </c>
      <c r="F40" s="39">
        <f t="shared" si="26"/>
        <v>3.4916093432509037</v>
      </c>
      <c r="G40" s="39">
        <f t="shared" si="26"/>
        <v>3.9189852622765677</v>
      </c>
      <c r="H40" s="39">
        <f t="shared" si="26"/>
        <v>4.3665968667622863</v>
      </c>
      <c r="I40" s="39">
        <f t="shared" si="26"/>
        <v>3.9776844613114566</v>
      </c>
      <c r="J40" s="39">
        <f t="shared" si="26"/>
        <v>4.1043915428854465</v>
      </c>
      <c r="K40" s="39">
        <f t="shared" si="26"/>
        <v>4.1207399608591864</v>
      </c>
      <c r="L40" s="39">
        <f t="shared" si="26"/>
        <v>4.0861712942586479</v>
      </c>
      <c r="M40" s="39">
        <f t="shared" si="26"/>
        <v>4.1289421709610323</v>
      </c>
      <c r="N40" s="39">
        <f t="shared" si="26"/>
        <v>3.97092411223618</v>
      </c>
      <c r="O40" s="39">
        <f t="shared" si="26"/>
        <v>4.0571902803443036</v>
      </c>
      <c r="P40" s="39">
        <f t="shared" si="26"/>
        <v>4.1681780379429885</v>
      </c>
      <c r="Q40" s="39">
        <f t="shared" si="26"/>
        <v>3.8518836073273435</v>
      </c>
      <c r="R40" s="39">
        <f t="shared" si="26"/>
        <v>3.7277411713487036</v>
      </c>
      <c r="S40" s="39">
        <f t="shared" si="26"/>
        <v>3.7136299919379492</v>
      </c>
      <c r="T40" s="39">
        <f t="shared" si="26"/>
        <v>3.6899338142693501</v>
      </c>
      <c r="U40" s="39">
        <f t="shared" si="26"/>
        <v>3.5736108373326672</v>
      </c>
      <c r="V40" s="39">
        <f t="shared" si="26"/>
        <v>3.4679937238467158</v>
      </c>
      <c r="W40" s="39">
        <f t="shared" si="26"/>
        <v>3.3302764982680801</v>
      </c>
      <c r="X40" s="39">
        <f t="shared" si="26"/>
        <v>3.5262230174247726</v>
      </c>
      <c r="Y40" s="39">
        <f t="shared" si="26"/>
        <v>5.3173095169256168</v>
      </c>
      <c r="Z40" s="39">
        <f t="shared" si="26"/>
        <v>4.9505281048977539</v>
      </c>
      <c r="AA40" s="39">
        <f t="shared" si="26"/>
        <v>3.8108399661735617</v>
      </c>
      <c r="AB40" s="39">
        <f t="shared" si="26"/>
        <v>4.2382125263028962</v>
      </c>
      <c r="AC40" s="39">
        <f t="shared" si="26"/>
        <v>3.3747151493964491</v>
      </c>
      <c r="AD40" s="39">
        <f t="shared" ref="AD40" si="27">AD12/AD$18*100</f>
        <v>3.3792708472672768</v>
      </c>
      <c r="AE40" s="39">
        <f t="shared" ref="AE40:AF40" si="28">AE12/AE$18*100</f>
        <v>3.6815603207600778</v>
      </c>
      <c r="AF40" s="39">
        <f t="shared" si="28"/>
        <v>3.5490875109985782</v>
      </c>
    </row>
    <row r="41" spans="1:32" s="40" customFormat="1" ht="18" customHeight="1" x14ac:dyDescent="0.15">
      <c r="A41" s="23" t="s">
        <v>109</v>
      </c>
      <c r="B41" s="39">
        <f t="shared" ref="B41:AC41" si="29">B13/B$18*100</f>
        <v>15.92613748541102</v>
      </c>
      <c r="C41" s="39">
        <f t="shared" si="29"/>
        <v>13.777713474052785</v>
      </c>
      <c r="D41" s="39">
        <f t="shared" si="29"/>
        <v>15.828694925568735</v>
      </c>
      <c r="E41" s="39">
        <f t="shared" si="29"/>
        <v>19.008620993484605</v>
      </c>
      <c r="F41" s="39">
        <f t="shared" si="29"/>
        <v>14.784431368508091</v>
      </c>
      <c r="G41" s="39">
        <f t="shared" si="29"/>
        <v>14.665439807372696</v>
      </c>
      <c r="H41" s="39">
        <f t="shared" si="29"/>
        <v>15.447887474785183</v>
      </c>
      <c r="I41" s="39">
        <f t="shared" si="29"/>
        <v>14.019980590184646</v>
      </c>
      <c r="J41" s="39">
        <f t="shared" si="29"/>
        <v>12.095173145084614</v>
      </c>
      <c r="K41" s="39">
        <f t="shared" si="29"/>
        <v>11.915465750167915</v>
      </c>
      <c r="L41" s="39">
        <f t="shared" si="29"/>
        <v>12.062767658635638</v>
      </c>
      <c r="M41" s="39">
        <f t="shared" si="29"/>
        <v>13.001036600425762</v>
      </c>
      <c r="N41" s="39">
        <f t="shared" si="29"/>
        <v>12.382438616786647</v>
      </c>
      <c r="O41" s="39">
        <f t="shared" si="29"/>
        <v>13.689922286426393</v>
      </c>
      <c r="P41" s="39">
        <f t="shared" si="29"/>
        <v>13.165897864180733</v>
      </c>
      <c r="Q41" s="39">
        <f t="shared" si="29"/>
        <v>13.075528756998498</v>
      </c>
      <c r="R41" s="39">
        <f t="shared" si="29"/>
        <v>12.873269074279042</v>
      </c>
      <c r="S41" s="39">
        <f t="shared" si="29"/>
        <v>11.900124909803361</v>
      </c>
      <c r="T41" s="39">
        <f t="shared" si="29"/>
        <v>11.378504980574222</v>
      </c>
      <c r="U41" s="39">
        <f t="shared" si="29"/>
        <v>11.071150734712916</v>
      </c>
      <c r="V41" s="39">
        <f t="shared" si="29"/>
        <v>11.138276853683674</v>
      </c>
      <c r="W41" s="39">
        <f t="shared" si="29"/>
        <v>10.622109134659476</v>
      </c>
      <c r="X41" s="39">
        <f t="shared" si="29"/>
        <v>10.679058267183724</v>
      </c>
      <c r="Y41" s="39">
        <f t="shared" si="29"/>
        <v>9.2162231618760408</v>
      </c>
      <c r="Z41" s="39">
        <f t="shared" si="29"/>
        <v>9.4109265423738115</v>
      </c>
      <c r="AA41" s="39">
        <f t="shared" si="29"/>
        <v>8.8818716519412604</v>
      </c>
      <c r="AB41" s="39">
        <f t="shared" si="29"/>
        <v>9.6358048261734464</v>
      </c>
      <c r="AC41" s="39">
        <f t="shared" si="29"/>
        <v>8.522350676092783</v>
      </c>
      <c r="AD41" s="39">
        <f t="shared" ref="AD41" si="30">AD13/AD$18*100</f>
        <v>10.497483930854354</v>
      </c>
      <c r="AE41" s="39">
        <f t="shared" ref="AE41:AF41" si="31">AE13/AE$18*100</f>
        <v>12.128659817157578</v>
      </c>
      <c r="AF41" s="39">
        <f t="shared" si="31"/>
        <v>9.2467397621604412</v>
      </c>
    </row>
    <row r="42" spans="1:32" s="40" customFormat="1" ht="18" customHeight="1" x14ac:dyDescent="0.15">
      <c r="A42" s="23" t="s">
        <v>110</v>
      </c>
      <c r="B42" s="39">
        <f t="shared" ref="B42:AC42" si="32">B14/B$18*100</f>
        <v>0</v>
      </c>
      <c r="C42" s="39">
        <f t="shared" si="32"/>
        <v>2.9409705017672514E-2</v>
      </c>
      <c r="D42" s="39">
        <f t="shared" si="32"/>
        <v>0</v>
      </c>
      <c r="E42" s="39">
        <f t="shared" si="32"/>
        <v>0</v>
      </c>
      <c r="F42" s="39">
        <f t="shared" si="32"/>
        <v>0</v>
      </c>
      <c r="G42" s="39">
        <f t="shared" si="32"/>
        <v>0</v>
      </c>
      <c r="H42" s="39">
        <f t="shared" si="32"/>
        <v>0</v>
      </c>
      <c r="I42" s="39">
        <f t="shared" si="32"/>
        <v>0</v>
      </c>
      <c r="J42" s="39">
        <f t="shared" si="32"/>
        <v>1.8299039996735322E-2</v>
      </c>
      <c r="K42" s="39">
        <f t="shared" si="32"/>
        <v>0.10827470585076701</v>
      </c>
      <c r="L42" s="39">
        <f t="shared" si="32"/>
        <v>4.5732237017281435E-4</v>
      </c>
      <c r="M42" s="39">
        <f t="shared" si="32"/>
        <v>0</v>
      </c>
      <c r="N42" s="39">
        <f t="shared" si="32"/>
        <v>7.918487061667737E-3</v>
      </c>
      <c r="O42" s="39">
        <f t="shared" si="32"/>
        <v>0.10283760051609946</v>
      </c>
      <c r="P42" s="39">
        <f t="shared" si="32"/>
        <v>6.5523326297967574E-2</v>
      </c>
      <c r="Q42" s="39">
        <f t="shared" si="32"/>
        <v>0</v>
      </c>
      <c r="R42" s="39">
        <f t="shared" si="32"/>
        <v>0</v>
      </c>
      <c r="S42" s="39">
        <f t="shared" si="32"/>
        <v>1.061339257231155E-4</v>
      </c>
      <c r="T42" s="39">
        <f t="shared" si="32"/>
        <v>0</v>
      </c>
      <c r="U42" s="39">
        <f t="shared" si="32"/>
        <v>0</v>
      </c>
      <c r="V42" s="39">
        <f t="shared" si="32"/>
        <v>0</v>
      </c>
      <c r="W42" s="39">
        <f t="shared" si="32"/>
        <v>0</v>
      </c>
      <c r="X42" s="39">
        <f t="shared" si="32"/>
        <v>0.19558597708835618</v>
      </c>
      <c r="Y42" s="39">
        <f t="shared" si="32"/>
        <v>0</v>
      </c>
      <c r="Z42" s="39">
        <f t="shared" si="32"/>
        <v>0</v>
      </c>
      <c r="AA42" s="39">
        <f t="shared" si="32"/>
        <v>0</v>
      </c>
      <c r="AB42" s="39">
        <f t="shared" si="32"/>
        <v>0.69210886481507694</v>
      </c>
      <c r="AC42" s="39">
        <f t="shared" si="32"/>
        <v>0.14127741090214391</v>
      </c>
      <c r="AD42" s="39">
        <f t="shared" ref="AD42" si="33">AD14/AD$18*100</f>
        <v>0</v>
      </c>
      <c r="AE42" s="39">
        <f t="shared" ref="AE42:AF42" si="34">AE14/AE$18*100</f>
        <v>0</v>
      </c>
      <c r="AF42" s="39">
        <f t="shared" si="34"/>
        <v>0.44081303010932144</v>
      </c>
    </row>
    <row r="43" spans="1:32" s="40" customFormat="1" ht="18" customHeight="1" x14ac:dyDescent="0.15">
      <c r="A43" s="23" t="s">
        <v>111</v>
      </c>
      <c r="B43" s="39">
        <f t="shared" ref="B43:AC43" si="35">B15/B$18*100</f>
        <v>10.451071514557349</v>
      </c>
      <c r="C43" s="39">
        <f t="shared" si="35"/>
        <v>9.8621821425032206</v>
      </c>
      <c r="D43" s="39">
        <f t="shared" si="35"/>
        <v>9.3129312845066519</v>
      </c>
      <c r="E43" s="39">
        <f t="shared" si="35"/>
        <v>8.7021952920498347</v>
      </c>
      <c r="F43" s="39">
        <f t="shared" si="35"/>
        <v>8.2645710451720014</v>
      </c>
      <c r="G43" s="39">
        <f t="shared" si="35"/>
        <v>9.7102929301292349</v>
      </c>
      <c r="H43" s="39">
        <f t="shared" si="35"/>
        <v>10.063875526393439</v>
      </c>
      <c r="I43" s="39">
        <f t="shared" si="35"/>
        <v>11.287123278577493</v>
      </c>
      <c r="J43" s="39">
        <f t="shared" si="35"/>
        <v>11.846416319245808</v>
      </c>
      <c r="K43" s="39">
        <f t="shared" si="35"/>
        <v>12.043417658241552</v>
      </c>
      <c r="L43" s="39">
        <f t="shared" si="35"/>
        <v>11.634615922503132</v>
      </c>
      <c r="M43" s="39">
        <f t="shared" si="35"/>
        <v>12.158724511269215</v>
      </c>
      <c r="N43" s="39">
        <f t="shared" si="35"/>
        <v>12.597026364212438</v>
      </c>
      <c r="O43" s="39">
        <f t="shared" si="35"/>
        <v>11.697778588693824</v>
      </c>
      <c r="P43" s="39">
        <f t="shared" si="35"/>
        <v>11.725220942744242</v>
      </c>
      <c r="Q43" s="39">
        <f t="shared" si="35"/>
        <v>11.492730328612238</v>
      </c>
      <c r="R43" s="39">
        <f t="shared" si="35"/>
        <v>12.288273424412846</v>
      </c>
      <c r="S43" s="39">
        <f t="shared" si="35"/>
        <v>11.584850152556708</v>
      </c>
      <c r="T43" s="39">
        <f t="shared" si="35"/>
        <v>10.700379357496054</v>
      </c>
      <c r="U43" s="39">
        <f t="shared" si="35"/>
        <v>10.885724769066526</v>
      </c>
      <c r="V43" s="39">
        <f t="shared" si="35"/>
        <v>9.9614365180824329</v>
      </c>
      <c r="W43" s="39">
        <f t="shared" si="35"/>
        <v>8.6668118597869803</v>
      </c>
      <c r="X43" s="39">
        <f t="shared" si="35"/>
        <v>8.4197201023796548</v>
      </c>
      <c r="Y43" s="39">
        <f t="shared" si="35"/>
        <v>7.9654879091211299</v>
      </c>
      <c r="Z43" s="39">
        <f t="shared" si="35"/>
        <v>7.9443794921326365</v>
      </c>
      <c r="AA43" s="39">
        <f t="shared" si="35"/>
        <v>7.8418474869542374</v>
      </c>
      <c r="AB43" s="39">
        <f t="shared" si="35"/>
        <v>7.1342372517056871</v>
      </c>
      <c r="AC43" s="39">
        <f t="shared" si="35"/>
        <v>7.8618307510372158</v>
      </c>
      <c r="AD43" s="39">
        <f t="shared" ref="AD43" si="36">AD15/AD$18*100</f>
        <v>8.0203198880446713</v>
      </c>
      <c r="AE43" s="39">
        <f t="shared" ref="AE43:AF43" si="37">AE15/AE$18*100</f>
        <v>8.0573827057902498</v>
      </c>
      <c r="AF43" s="39">
        <f t="shared" si="37"/>
        <v>7.9294856941874157</v>
      </c>
    </row>
    <row r="44" spans="1:32" s="40" customFormat="1" ht="18" customHeight="1" x14ac:dyDescent="0.15">
      <c r="A44" s="23" t="s">
        <v>81</v>
      </c>
      <c r="B44" s="39">
        <f t="shared" ref="B44:AC44" si="38">B16/B$18*100</f>
        <v>1.3101679388078178</v>
      </c>
      <c r="C44" s="39">
        <f t="shared" si="38"/>
        <v>0.70763518646979151</v>
      </c>
      <c r="D44" s="39">
        <f t="shared" si="38"/>
        <v>2.8447647602194053</v>
      </c>
      <c r="E44" s="39">
        <f t="shared" si="38"/>
        <v>0.31461119714507635</v>
      </c>
      <c r="F44" s="39">
        <f t="shared" si="38"/>
        <v>0</v>
      </c>
      <c r="G44" s="39">
        <f t="shared" si="38"/>
        <v>0</v>
      </c>
      <c r="H44" s="39">
        <f t="shared" si="38"/>
        <v>0</v>
      </c>
      <c r="I44" s="39">
        <f t="shared" si="38"/>
        <v>0</v>
      </c>
      <c r="J44" s="39">
        <f t="shared" si="38"/>
        <v>0</v>
      </c>
      <c r="K44" s="39">
        <f t="shared" si="38"/>
        <v>0</v>
      </c>
      <c r="L44" s="39">
        <f t="shared" si="38"/>
        <v>5.5736163864811748E-2</v>
      </c>
      <c r="M44" s="39">
        <f t="shared" si="38"/>
        <v>2.7024534416602502E-2</v>
      </c>
      <c r="N44" s="39">
        <f t="shared" si="38"/>
        <v>0.54793450858369275</v>
      </c>
      <c r="O44" s="39">
        <f t="shared" si="38"/>
        <v>4.9008559933323551E-2</v>
      </c>
      <c r="P44" s="39">
        <f t="shared" si="38"/>
        <v>0</v>
      </c>
      <c r="Q44" s="39">
        <f t="shared" si="38"/>
        <v>2.0358007367196419E-6</v>
      </c>
      <c r="R44" s="39">
        <f t="shared" si="38"/>
        <v>1.9816120275130977E-6</v>
      </c>
      <c r="S44" s="39">
        <f t="shared" si="38"/>
        <v>1.9654430689465833E-6</v>
      </c>
      <c r="T44" s="39">
        <f t="shared" si="38"/>
        <v>1.9337117052809877E-6</v>
      </c>
      <c r="U44" s="39">
        <f t="shared" si="38"/>
        <v>1.9516879172952727E-6</v>
      </c>
      <c r="V44" s="39">
        <f t="shared" si="38"/>
        <v>0</v>
      </c>
      <c r="W44" s="39">
        <f t="shared" si="38"/>
        <v>0</v>
      </c>
      <c r="X44" s="39">
        <f t="shared" si="38"/>
        <v>0</v>
      </c>
      <c r="Y44" s="39">
        <f t="shared" si="38"/>
        <v>0</v>
      </c>
      <c r="Z44" s="39">
        <f t="shared" si="38"/>
        <v>0</v>
      </c>
      <c r="AA44" s="39">
        <f t="shared" si="38"/>
        <v>0</v>
      </c>
      <c r="AB44" s="39">
        <f t="shared" si="38"/>
        <v>0</v>
      </c>
      <c r="AC44" s="39">
        <f t="shared" si="38"/>
        <v>0</v>
      </c>
      <c r="AD44" s="39">
        <f t="shared" ref="AD44" si="39">AD16/AD$18*100</f>
        <v>0</v>
      </c>
      <c r="AE44" s="39">
        <f t="shared" ref="AE44:AF44" si="40">AE16/AE$18*100</f>
        <v>0</v>
      </c>
      <c r="AF44" s="39">
        <f t="shared" si="40"/>
        <v>0</v>
      </c>
    </row>
    <row r="45" spans="1:32" s="40" customFormat="1" ht="18" customHeight="1" x14ac:dyDescent="0.15">
      <c r="A45" s="23" t="s">
        <v>112</v>
      </c>
      <c r="B45" s="39">
        <f t="shared" ref="B45:AC45" si="41">B17/B$18*100</f>
        <v>0</v>
      </c>
      <c r="C45" s="39">
        <f t="shared" si="41"/>
        <v>0</v>
      </c>
      <c r="D45" s="39">
        <f t="shared" si="41"/>
        <v>0</v>
      </c>
      <c r="E45" s="39">
        <f t="shared" si="41"/>
        <v>0</v>
      </c>
      <c r="F45" s="39">
        <f t="shared" si="41"/>
        <v>0</v>
      </c>
      <c r="G45" s="39">
        <f t="shared" si="41"/>
        <v>0</v>
      </c>
      <c r="H45" s="39">
        <f t="shared" si="41"/>
        <v>0</v>
      </c>
      <c r="I45" s="39">
        <f t="shared" si="41"/>
        <v>0</v>
      </c>
      <c r="J45" s="39">
        <f t="shared" si="41"/>
        <v>0</v>
      </c>
      <c r="K45" s="39">
        <f t="shared" si="41"/>
        <v>0</v>
      </c>
      <c r="L45" s="39">
        <f t="shared" si="41"/>
        <v>0</v>
      </c>
      <c r="M45" s="39">
        <f t="shared" si="41"/>
        <v>0</v>
      </c>
      <c r="N45" s="39">
        <f t="shared" si="41"/>
        <v>0</v>
      </c>
      <c r="O45" s="39">
        <f t="shared" si="41"/>
        <v>2.03998334720794E-6</v>
      </c>
      <c r="P45" s="39">
        <f t="shared" si="41"/>
        <v>2.0648323920829286E-6</v>
      </c>
      <c r="Q45" s="39">
        <f t="shared" si="41"/>
        <v>4.0716014734392838E-6</v>
      </c>
      <c r="R45" s="39">
        <f t="shared" si="41"/>
        <v>3.9632240550261955E-6</v>
      </c>
      <c r="S45" s="39">
        <f t="shared" si="41"/>
        <v>3.9308861378931665E-6</v>
      </c>
      <c r="T45" s="39">
        <f t="shared" si="41"/>
        <v>3.8674234105619755E-6</v>
      </c>
      <c r="U45" s="39">
        <f t="shared" si="41"/>
        <v>3.9033758345905454E-6</v>
      </c>
      <c r="V45" s="39">
        <f t="shared" si="41"/>
        <v>0</v>
      </c>
      <c r="W45" s="39">
        <f t="shared" si="41"/>
        <v>0</v>
      </c>
      <c r="X45" s="39">
        <f t="shared" si="41"/>
        <v>0</v>
      </c>
      <c r="Y45" s="39">
        <f t="shared" si="41"/>
        <v>0</v>
      </c>
      <c r="Z45" s="39">
        <f t="shared" si="41"/>
        <v>0</v>
      </c>
      <c r="AA45" s="39">
        <f t="shared" si="41"/>
        <v>0</v>
      </c>
      <c r="AB45" s="39">
        <f t="shared" si="41"/>
        <v>0</v>
      </c>
      <c r="AC45" s="39">
        <f t="shared" si="41"/>
        <v>0</v>
      </c>
      <c r="AD45" s="39">
        <f t="shared" ref="AD45" si="42">AD17/AD$18*100</f>
        <v>0</v>
      </c>
      <c r="AE45" s="39">
        <f t="shared" ref="AE45:AF45" si="43">AE17/AE$18*100</f>
        <v>0</v>
      </c>
      <c r="AF45" s="39">
        <f t="shared" si="43"/>
        <v>0</v>
      </c>
    </row>
    <row r="46" spans="1:32" s="40" customFormat="1" ht="18" customHeight="1" x14ac:dyDescent="0.15">
      <c r="A46" s="23" t="s">
        <v>113</v>
      </c>
      <c r="B46" s="39">
        <f t="shared" ref="B46:AC46" si="44">SUM(B32:B45)</f>
        <v>99.999999999999986</v>
      </c>
      <c r="C46" s="36">
        <f t="shared" si="44"/>
        <v>99.999999999999986</v>
      </c>
      <c r="D46" s="36">
        <f t="shared" si="44"/>
        <v>100</v>
      </c>
      <c r="E46" s="36">
        <f t="shared" si="44"/>
        <v>99.999999999999986</v>
      </c>
      <c r="F46" s="36">
        <f t="shared" si="44"/>
        <v>100</v>
      </c>
      <c r="G46" s="36">
        <f t="shared" si="44"/>
        <v>100</v>
      </c>
      <c r="H46" s="36">
        <f t="shared" si="44"/>
        <v>100</v>
      </c>
      <c r="I46" s="36">
        <f t="shared" si="44"/>
        <v>99.999999999999986</v>
      </c>
      <c r="J46" s="36">
        <f t="shared" si="44"/>
        <v>100</v>
      </c>
      <c r="K46" s="36">
        <f t="shared" si="44"/>
        <v>100</v>
      </c>
      <c r="L46" s="36">
        <f t="shared" si="44"/>
        <v>99.999999999999986</v>
      </c>
      <c r="M46" s="36">
        <f t="shared" si="44"/>
        <v>99.999999999999986</v>
      </c>
      <c r="N46" s="36">
        <f t="shared" si="44"/>
        <v>99.999999999999986</v>
      </c>
      <c r="O46" s="36">
        <f t="shared" si="44"/>
        <v>100</v>
      </c>
      <c r="P46" s="36">
        <f t="shared" si="44"/>
        <v>100</v>
      </c>
      <c r="Q46" s="36">
        <f t="shared" si="44"/>
        <v>99.999999999999986</v>
      </c>
      <c r="R46" s="36">
        <f t="shared" si="44"/>
        <v>100</v>
      </c>
      <c r="S46" s="36">
        <f t="shared" si="44"/>
        <v>100.00000000000001</v>
      </c>
      <c r="T46" s="36">
        <f t="shared" si="44"/>
        <v>100.00000000000001</v>
      </c>
      <c r="U46" s="36">
        <f t="shared" si="44"/>
        <v>100.00000000000001</v>
      </c>
      <c r="V46" s="36">
        <f t="shared" si="44"/>
        <v>100</v>
      </c>
      <c r="W46" s="36">
        <f t="shared" si="44"/>
        <v>100</v>
      </c>
      <c r="X46" s="36">
        <f t="shared" si="44"/>
        <v>99.999999999999986</v>
      </c>
      <c r="Y46" s="36">
        <f t="shared" si="44"/>
        <v>100</v>
      </c>
      <c r="Z46" s="36">
        <f t="shared" si="44"/>
        <v>100.00000000000001</v>
      </c>
      <c r="AA46" s="36">
        <f t="shared" si="44"/>
        <v>100</v>
      </c>
      <c r="AB46" s="36">
        <f t="shared" si="44"/>
        <v>100.00000000000001</v>
      </c>
      <c r="AC46" s="36">
        <f t="shared" si="44"/>
        <v>100</v>
      </c>
      <c r="AD46" s="36">
        <f t="shared" ref="AD46" si="45">SUM(AD32:AD45)</f>
        <v>100</v>
      </c>
      <c r="AE46" s="36">
        <f t="shared" ref="AE46:AF46" si="46">SUM(AE32:AE45)</f>
        <v>100</v>
      </c>
      <c r="AF46" s="36">
        <f t="shared" si="46"/>
        <v>100</v>
      </c>
    </row>
    <row r="47" spans="1:32" s="40" customFormat="1" ht="18" customHeight="1" x14ac:dyDescent="0.15">
      <c r="J47" s="41"/>
      <c r="K47" s="41"/>
    </row>
    <row r="48" spans="1:32" s="40" customFormat="1" ht="18" customHeight="1" x14ac:dyDescent="0.15">
      <c r="J48" s="41"/>
      <c r="K48" s="41"/>
    </row>
    <row r="49" spans="10:11" s="40" customFormat="1" ht="18" customHeight="1" x14ac:dyDescent="0.15">
      <c r="J49" s="41"/>
      <c r="K49" s="41"/>
    </row>
    <row r="50" spans="10:11" s="40" customFormat="1" ht="18" customHeight="1" x14ac:dyDescent="0.15">
      <c r="J50" s="41"/>
      <c r="K50" s="41"/>
    </row>
    <row r="51" spans="10:11" s="40" customFormat="1" ht="18" customHeight="1" x14ac:dyDescent="0.15">
      <c r="J51" s="41"/>
      <c r="K51" s="41"/>
    </row>
    <row r="52" spans="10:11" s="40" customFormat="1" ht="18" customHeight="1" x14ac:dyDescent="0.15">
      <c r="J52" s="41"/>
      <c r="K52" s="41"/>
    </row>
    <row r="53" spans="10:11" s="40" customFormat="1" ht="18" customHeight="1" x14ac:dyDescent="0.15">
      <c r="J53" s="41"/>
      <c r="K53" s="41"/>
    </row>
    <row r="54" spans="10:11" s="40" customFormat="1" ht="18" customHeight="1" x14ac:dyDescent="0.15">
      <c r="J54" s="41"/>
      <c r="K54" s="41"/>
    </row>
    <row r="55" spans="10:11" s="40" customFormat="1" ht="18" customHeight="1" x14ac:dyDescent="0.15">
      <c r="J55" s="41"/>
      <c r="K55" s="41"/>
    </row>
    <row r="56" spans="10:11" s="40" customFormat="1" ht="18" customHeight="1" x14ac:dyDescent="0.15">
      <c r="J56" s="41"/>
      <c r="K56" s="41"/>
    </row>
    <row r="57" spans="10:11" s="40" customFormat="1" ht="18" customHeight="1" x14ac:dyDescent="0.15">
      <c r="J57" s="41"/>
      <c r="K57" s="41"/>
    </row>
    <row r="58" spans="10:11" s="40" customFormat="1" ht="18" customHeight="1" x14ac:dyDescent="0.15">
      <c r="J58" s="41"/>
      <c r="K58" s="41"/>
    </row>
    <row r="59" spans="10:11" s="40" customFormat="1" ht="18" customHeight="1" x14ac:dyDescent="0.15">
      <c r="J59" s="41"/>
      <c r="K59" s="41"/>
    </row>
    <row r="60" spans="10:11" s="40" customFormat="1" ht="18" customHeight="1" x14ac:dyDescent="0.15">
      <c r="J60" s="41"/>
      <c r="K60" s="41"/>
    </row>
    <row r="61" spans="10:11" s="40" customFormat="1" ht="18" customHeight="1" x14ac:dyDescent="0.15">
      <c r="J61" s="41"/>
      <c r="K61" s="41"/>
    </row>
    <row r="62" spans="10:11" s="40" customFormat="1" ht="18" customHeight="1" x14ac:dyDescent="0.15">
      <c r="J62" s="41"/>
      <c r="K62" s="41"/>
    </row>
    <row r="63" spans="10:11" s="40" customFormat="1" ht="18" customHeight="1" x14ac:dyDescent="0.15">
      <c r="J63" s="41"/>
      <c r="K63" s="41"/>
    </row>
    <row r="64" spans="10:11" s="40" customFormat="1" ht="18" customHeight="1" x14ac:dyDescent="0.15">
      <c r="J64" s="41"/>
      <c r="K64" s="41"/>
    </row>
    <row r="65" spans="10:11" s="40" customFormat="1" ht="18" customHeight="1" x14ac:dyDescent="0.15">
      <c r="J65" s="41"/>
      <c r="K65" s="41"/>
    </row>
    <row r="66" spans="10:11" s="40" customFormat="1" ht="18" customHeight="1" x14ac:dyDescent="0.15">
      <c r="J66" s="41"/>
      <c r="K66" s="41"/>
    </row>
    <row r="67" spans="10:11" s="40" customFormat="1" ht="18" customHeight="1" x14ac:dyDescent="0.15">
      <c r="J67" s="41"/>
      <c r="K67" s="41"/>
    </row>
    <row r="68" spans="10:11" s="40" customFormat="1" ht="18" customHeight="1" x14ac:dyDescent="0.15">
      <c r="J68" s="41"/>
      <c r="K68" s="41"/>
    </row>
    <row r="69" spans="10:11" s="40" customFormat="1" ht="18" customHeight="1" x14ac:dyDescent="0.15">
      <c r="J69" s="41"/>
      <c r="K69" s="41"/>
    </row>
    <row r="70" spans="10:11" s="40" customFormat="1" ht="18" customHeight="1" x14ac:dyDescent="0.15">
      <c r="J70" s="41"/>
      <c r="K70" s="41"/>
    </row>
    <row r="71" spans="10:11" s="40" customFormat="1" ht="18" customHeight="1" x14ac:dyDescent="0.15">
      <c r="J71" s="41"/>
      <c r="K71" s="41"/>
    </row>
    <row r="72" spans="10:11" s="40" customFormat="1" ht="18" customHeight="1" x14ac:dyDescent="0.15">
      <c r="J72" s="41"/>
      <c r="K72" s="41"/>
    </row>
    <row r="73" spans="10:11" s="40" customFormat="1" ht="18" customHeight="1" x14ac:dyDescent="0.15">
      <c r="J73" s="41"/>
      <c r="K73" s="41"/>
    </row>
    <row r="74" spans="10:11" s="40" customFormat="1" ht="18" customHeight="1" x14ac:dyDescent="0.15">
      <c r="J74" s="41"/>
      <c r="K74" s="41"/>
    </row>
    <row r="75" spans="10:11" s="40" customFormat="1" ht="18" customHeight="1" x14ac:dyDescent="0.15">
      <c r="J75" s="41"/>
      <c r="K75" s="41"/>
    </row>
    <row r="76" spans="10:11" s="40" customFormat="1" ht="18" customHeight="1" x14ac:dyDescent="0.15">
      <c r="J76" s="41"/>
      <c r="K76" s="41"/>
    </row>
    <row r="77" spans="10:11" s="40" customFormat="1" ht="18" customHeight="1" x14ac:dyDescent="0.15">
      <c r="J77" s="41"/>
      <c r="K77" s="41"/>
    </row>
    <row r="78" spans="10:11" s="40" customFormat="1" ht="18" customHeight="1" x14ac:dyDescent="0.15">
      <c r="J78" s="41"/>
      <c r="K78" s="41"/>
    </row>
    <row r="79" spans="10:11" s="40" customFormat="1" ht="18" customHeight="1" x14ac:dyDescent="0.15">
      <c r="J79" s="41"/>
      <c r="K79" s="41"/>
    </row>
    <row r="80" spans="10:11" s="40" customFormat="1" ht="18" customHeight="1" x14ac:dyDescent="0.15">
      <c r="J80" s="41"/>
      <c r="K80" s="41"/>
    </row>
    <row r="81" spans="10:11" s="40" customFormat="1" ht="18" customHeight="1" x14ac:dyDescent="0.15">
      <c r="J81" s="41"/>
      <c r="K81" s="41"/>
    </row>
    <row r="82" spans="10:11" s="40" customFormat="1" ht="18" customHeight="1" x14ac:dyDescent="0.15">
      <c r="J82" s="41"/>
      <c r="K82" s="41"/>
    </row>
    <row r="83" spans="10:11" s="40" customFormat="1" ht="18" customHeight="1" x14ac:dyDescent="0.15">
      <c r="J83" s="41"/>
      <c r="K83" s="41"/>
    </row>
    <row r="84" spans="10:11" s="40" customFormat="1" ht="18" customHeight="1" x14ac:dyDescent="0.15">
      <c r="J84" s="41"/>
      <c r="K84" s="41"/>
    </row>
    <row r="85" spans="10:11" s="40" customFormat="1" ht="18" customHeight="1" x14ac:dyDescent="0.15">
      <c r="J85" s="41"/>
      <c r="K85" s="41"/>
    </row>
    <row r="86" spans="10:11" s="40" customFormat="1" ht="18" customHeight="1" x14ac:dyDescent="0.15">
      <c r="J86" s="41"/>
      <c r="K86" s="41"/>
    </row>
    <row r="87" spans="10:11" s="40" customFormat="1" ht="18" customHeight="1" x14ac:dyDescent="0.15">
      <c r="J87" s="41"/>
      <c r="K87" s="41"/>
    </row>
    <row r="88" spans="10:11" s="40" customFormat="1" ht="18" customHeight="1" x14ac:dyDescent="0.15">
      <c r="J88" s="41"/>
      <c r="K88" s="41"/>
    </row>
    <row r="89" spans="10:11" s="40" customFormat="1" ht="18" customHeight="1" x14ac:dyDescent="0.15">
      <c r="J89" s="41"/>
      <c r="K89" s="41"/>
    </row>
    <row r="90" spans="10:11" s="40" customFormat="1" ht="18" customHeight="1" x14ac:dyDescent="0.15">
      <c r="J90" s="41"/>
      <c r="K90" s="41"/>
    </row>
    <row r="91" spans="10:11" s="40" customFormat="1" ht="18" customHeight="1" x14ac:dyDescent="0.15">
      <c r="J91" s="41"/>
      <c r="K91" s="41"/>
    </row>
    <row r="92" spans="10:11" s="40" customFormat="1" ht="18" customHeight="1" x14ac:dyDescent="0.15">
      <c r="J92" s="41"/>
      <c r="K92" s="41"/>
    </row>
    <row r="93" spans="10:11" s="40" customFormat="1" ht="18" customHeight="1" x14ac:dyDescent="0.15">
      <c r="J93" s="41"/>
      <c r="K93" s="41"/>
    </row>
    <row r="94" spans="10:11" s="40" customFormat="1" ht="18" customHeight="1" x14ac:dyDescent="0.15">
      <c r="J94" s="41"/>
      <c r="K94" s="41"/>
    </row>
    <row r="95" spans="10:11" s="40" customFormat="1" ht="18" customHeight="1" x14ac:dyDescent="0.15">
      <c r="J95" s="41"/>
      <c r="K95" s="41"/>
    </row>
    <row r="96" spans="10:11" s="40" customFormat="1" ht="18" customHeight="1" x14ac:dyDescent="0.15">
      <c r="J96" s="41"/>
      <c r="K96" s="41"/>
    </row>
    <row r="97" spans="10:11" s="40" customFormat="1" ht="18" customHeight="1" x14ac:dyDescent="0.15">
      <c r="J97" s="41"/>
      <c r="K97" s="41"/>
    </row>
    <row r="98" spans="10:11" s="40" customFormat="1" ht="18" customHeight="1" x14ac:dyDescent="0.15">
      <c r="J98" s="41"/>
      <c r="K98" s="41"/>
    </row>
    <row r="99" spans="10:11" s="40" customFormat="1" ht="18" customHeight="1" x14ac:dyDescent="0.15">
      <c r="J99" s="41"/>
      <c r="K99" s="41"/>
    </row>
    <row r="100" spans="10:11" s="40" customFormat="1" ht="18" customHeight="1" x14ac:dyDescent="0.15">
      <c r="J100" s="41"/>
      <c r="K100" s="41"/>
    </row>
    <row r="101" spans="10:11" s="40" customFormat="1" ht="18" customHeight="1" x14ac:dyDescent="0.15">
      <c r="J101" s="41"/>
      <c r="K101" s="41"/>
    </row>
    <row r="102" spans="10:11" s="40" customFormat="1" ht="18" customHeight="1" x14ac:dyDescent="0.15">
      <c r="J102" s="41"/>
      <c r="K102" s="41"/>
    </row>
    <row r="103" spans="10:11" s="40" customFormat="1" ht="18" customHeight="1" x14ac:dyDescent="0.15">
      <c r="J103" s="41"/>
      <c r="K103" s="41"/>
    </row>
    <row r="104" spans="10:11" s="40" customFormat="1" ht="18" customHeight="1" x14ac:dyDescent="0.15">
      <c r="J104" s="41"/>
      <c r="K104" s="41"/>
    </row>
    <row r="105" spans="10:11" s="40" customFormat="1" ht="18" customHeight="1" x14ac:dyDescent="0.15">
      <c r="J105" s="41"/>
      <c r="K105" s="41"/>
    </row>
    <row r="106" spans="10:11" s="40" customFormat="1" ht="18" customHeight="1" x14ac:dyDescent="0.15">
      <c r="J106" s="41"/>
      <c r="K106" s="41"/>
    </row>
    <row r="107" spans="10:11" s="40" customFormat="1" ht="18" customHeight="1" x14ac:dyDescent="0.15">
      <c r="J107" s="41"/>
      <c r="K107" s="41"/>
    </row>
    <row r="108" spans="10:11" s="40" customFormat="1" ht="18" customHeight="1" x14ac:dyDescent="0.15">
      <c r="J108" s="41"/>
      <c r="K108" s="41"/>
    </row>
    <row r="109" spans="10:11" s="40" customFormat="1" ht="18" customHeight="1" x14ac:dyDescent="0.15">
      <c r="J109" s="41"/>
      <c r="K109" s="41"/>
    </row>
    <row r="110" spans="10:11" s="40" customFormat="1" ht="18" customHeight="1" x14ac:dyDescent="0.15">
      <c r="J110" s="41"/>
      <c r="K110" s="41"/>
    </row>
    <row r="111" spans="10:11" s="40" customFormat="1" ht="18" customHeight="1" x14ac:dyDescent="0.15">
      <c r="J111" s="41"/>
      <c r="K111" s="41"/>
    </row>
    <row r="112" spans="10:11" s="40" customFormat="1" ht="18" customHeight="1" x14ac:dyDescent="0.15">
      <c r="J112" s="41"/>
      <c r="K112" s="41"/>
    </row>
    <row r="113" spans="10:11" s="40" customFormat="1" ht="18" customHeight="1" x14ac:dyDescent="0.15">
      <c r="J113" s="41"/>
      <c r="K113" s="41"/>
    </row>
    <row r="114" spans="10:11" s="40" customFormat="1" ht="18" customHeight="1" x14ac:dyDescent="0.15">
      <c r="J114" s="41"/>
      <c r="K114" s="41"/>
    </row>
    <row r="115" spans="10:11" s="40" customFormat="1" ht="18" customHeight="1" x14ac:dyDescent="0.15">
      <c r="J115" s="41"/>
      <c r="K115" s="41"/>
    </row>
    <row r="116" spans="10:11" s="40" customFormat="1" ht="18" customHeight="1" x14ac:dyDescent="0.15">
      <c r="J116" s="41"/>
      <c r="K116" s="41"/>
    </row>
    <row r="117" spans="10:11" s="40" customFormat="1" ht="18" customHeight="1" x14ac:dyDescent="0.15">
      <c r="J117" s="41"/>
      <c r="K117" s="41"/>
    </row>
    <row r="118" spans="10:11" s="40" customFormat="1" ht="18" customHeight="1" x14ac:dyDescent="0.15">
      <c r="J118" s="41"/>
      <c r="K118" s="41"/>
    </row>
    <row r="119" spans="10:11" s="40" customFormat="1" ht="18" customHeight="1" x14ac:dyDescent="0.15">
      <c r="J119" s="41"/>
      <c r="K119" s="41"/>
    </row>
    <row r="120" spans="10:11" s="40" customFormat="1" ht="18" customHeight="1" x14ac:dyDescent="0.15">
      <c r="J120" s="41"/>
      <c r="K120" s="41"/>
    </row>
    <row r="121" spans="10:11" s="40" customFormat="1" ht="18" customHeight="1" x14ac:dyDescent="0.15">
      <c r="J121" s="41"/>
      <c r="K121" s="41"/>
    </row>
    <row r="122" spans="10:11" s="40" customFormat="1" ht="18" customHeight="1" x14ac:dyDescent="0.15">
      <c r="J122" s="41"/>
      <c r="K122" s="41"/>
    </row>
    <row r="123" spans="10:11" s="40" customFormat="1" ht="18" customHeight="1" x14ac:dyDescent="0.15">
      <c r="J123" s="41"/>
      <c r="K123" s="41"/>
    </row>
    <row r="124" spans="10:11" s="40" customFormat="1" ht="18" customHeight="1" x14ac:dyDescent="0.15">
      <c r="J124" s="41"/>
      <c r="K124" s="41"/>
    </row>
    <row r="125" spans="10:11" s="40" customFormat="1" ht="18" customHeight="1" x14ac:dyDescent="0.15">
      <c r="J125" s="41"/>
      <c r="K125" s="41"/>
    </row>
    <row r="126" spans="10:11" s="40" customFormat="1" ht="18" customHeight="1" x14ac:dyDescent="0.15">
      <c r="J126" s="41"/>
      <c r="K126" s="41"/>
    </row>
    <row r="127" spans="10:11" s="40" customFormat="1" ht="18" customHeight="1" x14ac:dyDescent="0.15">
      <c r="J127" s="41"/>
      <c r="K127" s="41"/>
    </row>
    <row r="128" spans="10:11" s="40" customFormat="1" ht="18" customHeight="1" x14ac:dyDescent="0.15">
      <c r="J128" s="41"/>
      <c r="K128" s="41"/>
    </row>
    <row r="129" spans="10:11" s="40" customFormat="1" ht="18" customHeight="1" x14ac:dyDescent="0.15">
      <c r="J129" s="41"/>
      <c r="K129" s="41"/>
    </row>
    <row r="130" spans="10:11" s="40" customFormat="1" ht="18" customHeight="1" x14ac:dyDescent="0.15">
      <c r="J130" s="41"/>
      <c r="K130" s="41"/>
    </row>
    <row r="131" spans="10:11" s="40" customFormat="1" ht="18" customHeight="1" x14ac:dyDescent="0.15">
      <c r="J131" s="41"/>
      <c r="K131" s="41"/>
    </row>
    <row r="132" spans="10:11" s="40" customFormat="1" ht="18" customHeight="1" x14ac:dyDescent="0.15">
      <c r="J132" s="41"/>
      <c r="K132" s="41"/>
    </row>
    <row r="133" spans="10:11" s="40" customFormat="1" ht="18" customHeight="1" x14ac:dyDescent="0.15">
      <c r="J133" s="41"/>
      <c r="K133" s="41"/>
    </row>
    <row r="134" spans="10:11" s="40" customFormat="1" ht="18" customHeight="1" x14ac:dyDescent="0.15">
      <c r="J134" s="41"/>
      <c r="K134" s="41"/>
    </row>
    <row r="135" spans="10:11" s="40" customFormat="1" ht="18" customHeight="1" x14ac:dyDescent="0.15">
      <c r="J135" s="41"/>
      <c r="K135" s="41"/>
    </row>
    <row r="136" spans="10:11" s="40" customFormat="1" ht="18" customHeight="1" x14ac:dyDescent="0.15">
      <c r="J136" s="41"/>
      <c r="K136" s="41"/>
    </row>
    <row r="137" spans="10:11" s="40" customFormat="1" ht="18" customHeight="1" x14ac:dyDescent="0.15">
      <c r="J137" s="41"/>
      <c r="K137" s="41"/>
    </row>
    <row r="138" spans="10:11" s="40" customFormat="1" ht="18" customHeight="1" x14ac:dyDescent="0.15">
      <c r="J138" s="41"/>
      <c r="K138" s="41"/>
    </row>
    <row r="139" spans="10:11" s="40" customFormat="1" ht="18" customHeight="1" x14ac:dyDescent="0.15">
      <c r="J139" s="41"/>
      <c r="K139" s="41"/>
    </row>
    <row r="140" spans="10:11" s="40" customFormat="1" ht="18" customHeight="1" x14ac:dyDescent="0.15">
      <c r="J140" s="41"/>
      <c r="K140" s="41"/>
    </row>
    <row r="141" spans="10:11" s="40" customFormat="1" ht="18" customHeight="1" x14ac:dyDescent="0.15">
      <c r="J141" s="41"/>
      <c r="K141" s="41"/>
    </row>
    <row r="142" spans="10:11" s="40" customFormat="1" ht="18" customHeight="1" x14ac:dyDescent="0.15">
      <c r="J142" s="41"/>
      <c r="K142" s="41"/>
    </row>
    <row r="143" spans="10:11" s="40" customFormat="1" ht="18" customHeight="1" x14ac:dyDescent="0.15">
      <c r="J143" s="41"/>
      <c r="K143" s="41"/>
    </row>
    <row r="144" spans="10:11" s="40" customFormat="1" ht="18" customHeight="1" x14ac:dyDescent="0.15">
      <c r="J144" s="41"/>
      <c r="K144" s="41"/>
    </row>
    <row r="145" spans="10:11" s="40" customFormat="1" ht="18" customHeight="1" x14ac:dyDescent="0.15">
      <c r="J145" s="41"/>
      <c r="K145" s="41"/>
    </row>
    <row r="146" spans="10:11" s="40" customFormat="1" ht="18" customHeight="1" x14ac:dyDescent="0.15">
      <c r="J146" s="41"/>
      <c r="K146" s="41"/>
    </row>
    <row r="147" spans="10:11" s="40" customFormat="1" ht="18" customHeight="1" x14ac:dyDescent="0.15">
      <c r="J147" s="41"/>
      <c r="K147" s="41"/>
    </row>
    <row r="148" spans="10:11" s="40" customFormat="1" ht="18" customHeight="1" x14ac:dyDescent="0.15">
      <c r="J148" s="41"/>
      <c r="K148" s="41"/>
    </row>
    <row r="149" spans="10:11" s="40" customFormat="1" ht="18" customHeight="1" x14ac:dyDescent="0.15">
      <c r="J149" s="41"/>
      <c r="K149" s="41"/>
    </row>
    <row r="150" spans="10:11" s="40" customFormat="1" ht="18" customHeight="1" x14ac:dyDescent="0.15">
      <c r="J150" s="41"/>
      <c r="K150" s="41"/>
    </row>
    <row r="151" spans="10:11" s="40" customFormat="1" ht="18" customHeight="1" x14ac:dyDescent="0.15">
      <c r="J151" s="41"/>
      <c r="K151" s="41"/>
    </row>
    <row r="152" spans="10:11" s="40" customFormat="1" ht="18" customHeight="1" x14ac:dyDescent="0.15">
      <c r="J152" s="41"/>
      <c r="K152" s="41"/>
    </row>
    <row r="153" spans="10:11" s="40" customFormat="1" ht="18" customHeight="1" x14ac:dyDescent="0.15">
      <c r="J153" s="41"/>
      <c r="K153" s="41"/>
    </row>
    <row r="154" spans="10:11" s="40" customFormat="1" ht="18" customHeight="1" x14ac:dyDescent="0.15">
      <c r="J154" s="41"/>
      <c r="K154" s="41"/>
    </row>
    <row r="155" spans="10:11" s="40" customFormat="1" ht="18" customHeight="1" x14ac:dyDescent="0.15">
      <c r="J155" s="41"/>
      <c r="K155" s="41"/>
    </row>
    <row r="156" spans="10:11" s="40" customFormat="1" ht="18" customHeight="1" x14ac:dyDescent="0.15">
      <c r="J156" s="41"/>
      <c r="K156" s="41"/>
    </row>
    <row r="157" spans="10:11" s="40" customFormat="1" ht="18" customHeight="1" x14ac:dyDescent="0.15">
      <c r="J157" s="41"/>
      <c r="K157" s="41"/>
    </row>
    <row r="158" spans="10:11" s="40" customFormat="1" ht="18" customHeight="1" x14ac:dyDescent="0.15">
      <c r="J158" s="41"/>
      <c r="K158" s="41"/>
    </row>
    <row r="159" spans="10:11" s="40" customFormat="1" ht="18" customHeight="1" x14ac:dyDescent="0.15">
      <c r="J159" s="41"/>
      <c r="K159" s="41"/>
    </row>
    <row r="160" spans="10:11" s="40" customFormat="1" ht="18" customHeight="1" x14ac:dyDescent="0.15">
      <c r="J160" s="41"/>
      <c r="K160" s="41"/>
    </row>
    <row r="161" spans="10:11" s="40" customFormat="1" ht="18" customHeight="1" x14ac:dyDescent="0.15">
      <c r="J161" s="41"/>
      <c r="K161" s="41"/>
    </row>
    <row r="162" spans="10:11" s="40" customFormat="1" ht="18" customHeight="1" x14ac:dyDescent="0.15">
      <c r="J162" s="41"/>
      <c r="K162" s="41"/>
    </row>
    <row r="163" spans="10:11" s="40" customFormat="1" ht="18" customHeight="1" x14ac:dyDescent="0.15">
      <c r="J163" s="41"/>
      <c r="K163" s="41"/>
    </row>
    <row r="164" spans="10:11" s="40" customFormat="1" ht="18" customHeight="1" x14ac:dyDescent="0.15">
      <c r="J164" s="41"/>
      <c r="K164" s="41"/>
    </row>
    <row r="165" spans="10:11" s="40" customFormat="1" ht="18" customHeight="1" x14ac:dyDescent="0.15">
      <c r="J165" s="41"/>
      <c r="K165" s="41"/>
    </row>
    <row r="166" spans="10:11" s="40" customFormat="1" ht="18" customHeight="1" x14ac:dyDescent="0.15">
      <c r="J166" s="41"/>
      <c r="K166" s="41"/>
    </row>
    <row r="167" spans="10:11" s="40" customFormat="1" ht="18" customHeight="1" x14ac:dyDescent="0.15">
      <c r="J167" s="41"/>
      <c r="K167" s="41"/>
    </row>
    <row r="168" spans="10:11" s="40" customFormat="1" ht="18" customHeight="1" x14ac:dyDescent="0.15">
      <c r="J168" s="41"/>
      <c r="K168" s="41"/>
    </row>
    <row r="169" spans="10:11" s="40" customFormat="1" ht="18" customHeight="1" x14ac:dyDescent="0.15">
      <c r="J169" s="41"/>
      <c r="K169" s="41"/>
    </row>
    <row r="170" spans="10:11" s="40" customFormat="1" ht="18" customHeight="1" x14ac:dyDescent="0.15">
      <c r="J170" s="41"/>
      <c r="K170" s="41"/>
    </row>
    <row r="171" spans="10:11" s="40" customFormat="1" ht="18" customHeight="1" x14ac:dyDescent="0.15">
      <c r="J171" s="41"/>
      <c r="K171" s="41"/>
    </row>
    <row r="172" spans="10:11" s="40" customFormat="1" ht="18" customHeight="1" x14ac:dyDescent="0.15">
      <c r="J172" s="41"/>
      <c r="K172" s="41"/>
    </row>
    <row r="173" spans="10:11" s="40" customFormat="1" ht="18" customHeight="1" x14ac:dyDescent="0.15">
      <c r="J173" s="41"/>
      <c r="K173" s="41"/>
    </row>
    <row r="174" spans="10:11" s="40" customFormat="1" ht="18" customHeight="1" x14ac:dyDescent="0.15">
      <c r="J174" s="41"/>
      <c r="K174" s="41"/>
    </row>
    <row r="175" spans="10:11" s="40" customFormat="1" ht="18" customHeight="1" x14ac:dyDescent="0.15">
      <c r="J175" s="41"/>
      <c r="K175" s="41"/>
    </row>
    <row r="176" spans="10:11" s="40" customFormat="1" ht="18" customHeight="1" x14ac:dyDescent="0.15">
      <c r="J176" s="41"/>
      <c r="K176" s="41"/>
    </row>
    <row r="177" spans="10:11" s="40" customFormat="1" ht="18" customHeight="1" x14ac:dyDescent="0.15">
      <c r="J177" s="41"/>
      <c r="K177" s="41"/>
    </row>
    <row r="178" spans="10:11" s="40" customFormat="1" ht="18" customHeight="1" x14ac:dyDescent="0.15">
      <c r="J178" s="41"/>
      <c r="K178" s="41"/>
    </row>
    <row r="179" spans="10:11" s="40" customFormat="1" ht="18" customHeight="1" x14ac:dyDescent="0.15">
      <c r="J179" s="41"/>
      <c r="K179" s="41"/>
    </row>
    <row r="180" spans="10:11" s="40" customFormat="1" ht="18" customHeight="1" x14ac:dyDescent="0.15">
      <c r="J180" s="41"/>
      <c r="K180" s="41"/>
    </row>
    <row r="181" spans="10:11" s="40" customFormat="1" ht="18" customHeight="1" x14ac:dyDescent="0.15">
      <c r="J181" s="41"/>
      <c r="K181" s="41"/>
    </row>
    <row r="182" spans="10:11" s="40" customFormat="1" ht="18" customHeight="1" x14ac:dyDescent="0.15">
      <c r="J182" s="41"/>
      <c r="K182" s="41"/>
    </row>
    <row r="183" spans="10:11" s="40" customFormat="1" ht="18" customHeight="1" x14ac:dyDescent="0.15">
      <c r="J183" s="41"/>
      <c r="K183" s="41"/>
    </row>
    <row r="184" spans="10:11" s="40" customFormat="1" ht="18" customHeight="1" x14ac:dyDescent="0.15">
      <c r="J184" s="41"/>
      <c r="K184" s="41"/>
    </row>
    <row r="185" spans="10:11" s="40" customFormat="1" ht="18" customHeight="1" x14ac:dyDescent="0.15">
      <c r="J185" s="41"/>
      <c r="K185" s="41"/>
    </row>
    <row r="186" spans="10:11" s="40" customFormat="1" ht="18" customHeight="1" x14ac:dyDescent="0.15">
      <c r="J186" s="41"/>
      <c r="K186" s="41"/>
    </row>
    <row r="187" spans="10:11" s="40" customFormat="1" ht="18" customHeight="1" x14ac:dyDescent="0.15">
      <c r="J187" s="41"/>
      <c r="K187" s="41"/>
    </row>
    <row r="188" spans="10:11" s="40" customFormat="1" ht="18" customHeight="1" x14ac:dyDescent="0.15">
      <c r="J188" s="41"/>
      <c r="K188" s="41"/>
    </row>
    <row r="189" spans="10:11" s="40" customFormat="1" ht="18" customHeight="1" x14ac:dyDescent="0.15">
      <c r="J189" s="41"/>
      <c r="K189" s="41"/>
    </row>
    <row r="190" spans="10:11" s="40" customFormat="1" ht="18" customHeight="1" x14ac:dyDescent="0.15">
      <c r="J190" s="41"/>
      <c r="K190" s="41"/>
    </row>
    <row r="191" spans="10:11" s="40" customFormat="1" ht="18" customHeight="1" x14ac:dyDescent="0.15">
      <c r="J191" s="41"/>
      <c r="K191" s="41"/>
    </row>
    <row r="192" spans="10:11" s="40" customFormat="1" ht="18" customHeight="1" x14ac:dyDescent="0.15">
      <c r="J192" s="41"/>
      <c r="K192" s="41"/>
    </row>
    <row r="193" spans="10:11" s="40" customFormat="1" ht="18" customHeight="1" x14ac:dyDescent="0.15">
      <c r="J193" s="41"/>
      <c r="K193" s="41"/>
    </row>
    <row r="194" spans="10:11" s="40" customFormat="1" ht="18" customHeight="1" x14ac:dyDescent="0.15">
      <c r="J194" s="41"/>
      <c r="K194" s="41"/>
    </row>
    <row r="195" spans="10:11" s="40" customFormat="1" ht="18" customHeight="1" x14ac:dyDescent="0.15">
      <c r="J195" s="41"/>
      <c r="K195" s="41"/>
    </row>
    <row r="196" spans="10:11" s="40" customFormat="1" ht="18" customHeight="1" x14ac:dyDescent="0.15">
      <c r="J196" s="41"/>
      <c r="K196" s="41"/>
    </row>
    <row r="197" spans="10:11" s="40" customFormat="1" ht="18" customHeight="1" x14ac:dyDescent="0.15">
      <c r="J197" s="41"/>
      <c r="K197" s="41"/>
    </row>
    <row r="198" spans="10:11" s="40" customFormat="1" ht="18" customHeight="1" x14ac:dyDescent="0.15">
      <c r="J198" s="41"/>
      <c r="K198" s="41"/>
    </row>
    <row r="199" spans="10:11" s="40" customFormat="1" ht="18" customHeight="1" x14ac:dyDescent="0.15">
      <c r="J199" s="41"/>
      <c r="K199" s="41"/>
    </row>
    <row r="200" spans="10:11" s="40" customFormat="1" ht="18" customHeight="1" x14ac:dyDescent="0.15">
      <c r="J200" s="41"/>
      <c r="K200" s="41"/>
    </row>
    <row r="201" spans="10:11" s="40" customFormat="1" ht="18" customHeight="1" x14ac:dyDescent="0.15">
      <c r="J201" s="41"/>
      <c r="K201" s="41"/>
    </row>
    <row r="202" spans="10:11" s="40" customFormat="1" ht="18" customHeight="1" x14ac:dyDescent="0.15">
      <c r="J202" s="41"/>
      <c r="K202" s="41"/>
    </row>
    <row r="203" spans="10:11" s="40" customFormat="1" ht="18" customHeight="1" x14ac:dyDescent="0.15">
      <c r="J203" s="41"/>
      <c r="K203" s="41"/>
    </row>
    <row r="204" spans="10:11" s="40" customFormat="1" ht="18" customHeight="1" x14ac:dyDescent="0.15">
      <c r="J204" s="41"/>
      <c r="K204" s="41"/>
    </row>
    <row r="205" spans="10:11" s="40" customFormat="1" ht="18" customHeight="1" x14ac:dyDescent="0.15">
      <c r="J205" s="41"/>
      <c r="K205" s="41"/>
    </row>
    <row r="206" spans="10:11" s="40" customFormat="1" ht="18" customHeight="1" x14ac:dyDescent="0.15">
      <c r="J206" s="41"/>
      <c r="K206" s="41"/>
    </row>
    <row r="207" spans="10:11" s="40" customFormat="1" ht="18" customHeight="1" x14ac:dyDescent="0.15">
      <c r="J207" s="41"/>
      <c r="K207" s="41"/>
    </row>
    <row r="208" spans="10:11" s="40" customFormat="1" ht="18" customHeight="1" x14ac:dyDescent="0.15">
      <c r="J208" s="41"/>
      <c r="K208" s="41"/>
    </row>
    <row r="209" spans="10:11" s="40" customFormat="1" ht="18" customHeight="1" x14ac:dyDescent="0.15">
      <c r="J209" s="41"/>
      <c r="K209" s="41"/>
    </row>
    <row r="210" spans="10:11" s="40" customFormat="1" ht="18" customHeight="1" x14ac:dyDescent="0.15">
      <c r="J210" s="41"/>
      <c r="K210" s="41"/>
    </row>
    <row r="211" spans="10:11" s="40" customFormat="1" ht="18" customHeight="1" x14ac:dyDescent="0.15">
      <c r="J211" s="41"/>
      <c r="K211" s="41"/>
    </row>
    <row r="212" spans="10:11" s="40" customFormat="1" ht="18" customHeight="1" x14ac:dyDescent="0.15">
      <c r="J212" s="41"/>
      <c r="K212" s="41"/>
    </row>
    <row r="213" spans="10:11" s="40" customFormat="1" ht="18" customHeight="1" x14ac:dyDescent="0.15">
      <c r="J213" s="41"/>
      <c r="K213" s="41"/>
    </row>
    <row r="214" spans="10:11" s="40" customFormat="1" ht="18" customHeight="1" x14ac:dyDescent="0.15">
      <c r="J214" s="41"/>
      <c r="K214" s="41"/>
    </row>
    <row r="215" spans="10:11" s="40" customFormat="1" ht="18" customHeight="1" x14ac:dyDescent="0.15">
      <c r="J215" s="41"/>
      <c r="K215" s="41"/>
    </row>
    <row r="216" spans="10:11" s="40" customFormat="1" ht="18" customHeight="1" x14ac:dyDescent="0.15">
      <c r="J216" s="41"/>
      <c r="K216" s="41"/>
    </row>
    <row r="217" spans="10:11" s="40" customFormat="1" ht="18" customHeight="1" x14ac:dyDescent="0.15">
      <c r="J217" s="41"/>
      <c r="K217" s="41"/>
    </row>
    <row r="218" spans="10:11" s="40" customFormat="1" ht="18" customHeight="1" x14ac:dyDescent="0.15">
      <c r="J218" s="41"/>
      <c r="K218" s="41"/>
    </row>
    <row r="219" spans="10:11" s="40" customFormat="1" ht="18" customHeight="1" x14ac:dyDescent="0.15">
      <c r="J219" s="41"/>
      <c r="K219" s="41"/>
    </row>
    <row r="220" spans="10:11" s="40" customFormat="1" ht="18" customHeight="1" x14ac:dyDescent="0.15">
      <c r="J220" s="41"/>
      <c r="K220" s="41"/>
    </row>
    <row r="221" spans="10:11" s="40" customFormat="1" ht="18" customHeight="1" x14ac:dyDescent="0.15">
      <c r="J221" s="41"/>
      <c r="K221" s="41"/>
    </row>
    <row r="222" spans="10:11" s="40" customFormat="1" ht="18" customHeight="1" x14ac:dyDescent="0.15">
      <c r="J222" s="41"/>
      <c r="K222" s="41"/>
    </row>
    <row r="223" spans="10:11" s="40" customFormat="1" ht="18" customHeight="1" x14ac:dyDescent="0.15">
      <c r="J223" s="41"/>
      <c r="K223" s="41"/>
    </row>
    <row r="224" spans="10:11" s="40" customFormat="1" ht="18" customHeight="1" x14ac:dyDescent="0.15">
      <c r="J224" s="41"/>
      <c r="K224" s="41"/>
    </row>
    <row r="225" spans="10:11" s="40" customFormat="1" ht="18" customHeight="1" x14ac:dyDescent="0.15">
      <c r="J225" s="41"/>
      <c r="K225" s="41"/>
    </row>
    <row r="226" spans="10:11" s="40" customFormat="1" ht="18" customHeight="1" x14ac:dyDescent="0.15">
      <c r="J226" s="41"/>
      <c r="K226" s="41"/>
    </row>
    <row r="227" spans="10:11" s="40" customFormat="1" ht="18" customHeight="1" x14ac:dyDescent="0.15">
      <c r="J227" s="41"/>
      <c r="K227" s="41"/>
    </row>
    <row r="228" spans="10:11" s="40" customFormat="1" x14ac:dyDescent="0.15">
      <c r="J228" s="41"/>
      <c r="K228" s="41"/>
    </row>
    <row r="229" spans="10:11" s="40" customFormat="1" x14ac:dyDescent="0.15">
      <c r="J229" s="41"/>
      <c r="K229" s="41"/>
    </row>
    <row r="230" spans="10:11" s="40" customFormat="1" x14ac:dyDescent="0.15">
      <c r="J230" s="41"/>
      <c r="K230" s="41"/>
    </row>
    <row r="231" spans="10:11" s="40" customFormat="1" x14ac:dyDescent="0.15">
      <c r="J231" s="41"/>
      <c r="K231" s="41"/>
    </row>
    <row r="232" spans="10:11" s="40" customFormat="1" x14ac:dyDescent="0.15">
      <c r="J232" s="41"/>
      <c r="K232" s="41"/>
    </row>
    <row r="233" spans="10:11" s="40" customFormat="1" x14ac:dyDescent="0.15">
      <c r="J233" s="41"/>
      <c r="K233" s="41"/>
    </row>
    <row r="234" spans="10:11" s="40" customFormat="1" x14ac:dyDescent="0.15">
      <c r="J234" s="41"/>
      <c r="K234" s="41"/>
    </row>
    <row r="235" spans="10:11" s="40" customFormat="1" x14ac:dyDescent="0.15">
      <c r="J235" s="41"/>
      <c r="K235" s="41"/>
    </row>
    <row r="236" spans="10:11" s="40" customFormat="1" x14ac:dyDescent="0.15">
      <c r="J236" s="41"/>
      <c r="K236" s="41"/>
    </row>
    <row r="237" spans="10:11" s="40" customFormat="1" x14ac:dyDescent="0.15">
      <c r="J237" s="41"/>
      <c r="K237" s="41"/>
    </row>
    <row r="238" spans="10:11" s="40" customFormat="1" x14ac:dyDescent="0.15">
      <c r="J238" s="41"/>
      <c r="K238" s="41"/>
    </row>
    <row r="239" spans="10:11" s="40" customFormat="1" x14ac:dyDescent="0.15">
      <c r="J239" s="41"/>
      <c r="K239" s="41"/>
    </row>
    <row r="240" spans="10:11" s="40" customFormat="1" x14ac:dyDescent="0.15">
      <c r="J240" s="41"/>
      <c r="K240" s="41"/>
    </row>
    <row r="241" spans="10:11" s="40" customFormat="1" x14ac:dyDescent="0.15">
      <c r="J241" s="41"/>
      <c r="K241" s="41"/>
    </row>
    <row r="242" spans="10:11" s="40" customFormat="1" x14ac:dyDescent="0.15">
      <c r="J242" s="41"/>
      <c r="K242" s="41"/>
    </row>
    <row r="243" spans="10:11" s="40" customFormat="1" x14ac:dyDescent="0.15">
      <c r="J243" s="41"/>
      <c r="K243" s="41"/>
    </row>
    <row r="244" spans="10:11" s="40" customFormat="1" x14ac:dyDescent="0.15">
      <c r="J244" s="41"/>
      <c r="K244" s="41"/>
    </row>
    <row r="245" spans="10:11" s="40" customFormat="1" x14ac:dyDescent="0.15">
      <c r="J245" s="41"/>
      <c r="K245" s="41"/>
    </row>
    <row r="246" spans="10:11" s="40" customFormat="1" x14ac:dyDescent="0.15">
      <c r="J246" s="41"/>
      <c r="K246" s="41"/>
    </row>
    <row r="247" spans="10:11" s="40" customFormat="1" x14ac:dyDescent="0.15">
      <c r="J247" s="41"/>
      <c r="K247" s="41"/>
    </row>
    <row r="248" spans="10:11" s="40" customFormat="1" x14ac:dyDescent="0.15">
      <c r="J248" s="41"/>
      <c r="K248" s="41"/>
    </row>
    <row r="249" spans="10:11" s="40" customFormat="1" x14ac:dyDescent="0.15">
      <c r="J249" s="41"/>
      <c r="K249" s="41"/>
    </row>
    <row r="250" spans="10:11" s="40" customFormat="1" x14ac:dyDescent="0.15">
      <c r="J250" s="41"/>
      <c r="K250" s="41"/>
    </row>
    <row r="251" spans="10:11" s="40" customFormat="1" x14ac:dyDescent="0.15">
      <c r="J251" s="41"/>
      <c r="K251" s="41"/>
    </row>
    <row r="252" spans="10:11" s="40" customFormat="1" x14ac:dyDescent="0.15">
      <c r="J252" s="41"/>
      <c r="K252" s="41"/>
    </row>
    <row r="253" spans="10:11" s="40" customFormat="1" x14ac:dyDescent="0.15">
      <c r="J253" s="41"/>
      <c r="K253" s="41"/>
    </row>
    <row r="254" spans="10:11" s="40" customFormat="1" x14ac:dyDescent="0.15">
      <c r="J254" s="41"/>
      <c r="K254" s="41"/>
    </row>
    <row r="255" spans="10:11" s="40" customFormat="1" x14ac:dyDescent="0.15">
      <c r="J255" s="41"/>
      <c r="K255" s="41"/>
    </row>
    <row r="256" spans="10:11" s="40" customFormat="1" x14ac:dyDescent="0.15">
      <c r="J256" s="41"/>
      <c r="K256" s="41"/>
    </row>
    <row r="257" spans="10:11" s="40" customFormat="1" x14ac:dyDescent="0.15">
      <c r="J257" s="41"/>
      <c r="K257" s="41"/>
    </row>
    <row r="258" spans="10:11" s="40" customFormat="1" x14ac:dyDescent="0.15">
      <c r="J258" s="41"/>
      <c r="K258" s="41"/>
    </row>
    <row r="259" spans="10:11" s="40" customFormat="1" x14ac:dyDescent="0.15">
      <c r="J259" s="41"/>
      <c r="K259" s="41"/>
    </row>
    <row r="260" spans="10:11" s="40" customFormat="1" x14ac:dyDescent="0.15">
      <c r="J260" s="41"/>
      <c r="K260" s="41"/>
    </row>
    <row r="261" spans="10:11" s="40" customFormat="1" x14ac:dyDescent="0.15">
      <c r="J261" s="41"/>
      <c r="K261" s="41"/>
    </row>
    <row r="262" spans="10:11" s="40" customFormat="1" x14ac:dyDescent="0.15">
      <c r="J262" s="41"/>
      <c r="K262" s="41"/>
    </row>
    <row r="263" spans="10:11" s="40" customFormat="1" x14ac:dyDescent="0.15">
      <c r="J263" s="41"/>
      <c r="K263" s="41"/>
    </row>
    <row r="264" spans="10:11" s="40" customFormat="1" x14ac:dyDescent="0.15">
      <c r="J264" s="41"/>
      <c r="K264" s="41"/>
    </row>
    <row r="265" spans="10:11" s="40" customFormat="1" x14ac:dyDescent="0.15">
      <c r="J265" s="41"/>
      <c r="K265" s="41"/>
    </row>
    <row r="266" spans="10:11" s="40" customFormat="1" x14ac:dyDescent="0.15">
      <c r="J266" s="41"/>
      <c r="K266" s="41"/>
    </row>
    <row r="267" spans="10:11" s="40" customFormat="1" x14ac:dyDescent="0.15">
      <c r="J267" s="41"/>
      <c r="K267" s="41"/>
    </row>
    <row r="268" spans="10:11" s="40" customFormat="1" x14ac:dyDescent="0.15">
      <c r="J268" s="41"/>
      <c r="K268" s="41"/>
    </row>
    <row r="269" spans="10:11" s="40" customFormat="1" x14ac:dyDescent="0.15">
      <c r="J269" s="41"/>
      <c r="K269" s="41"/>
    </row>
    <row r="270" spans="10:11" s="40" customFormat="1" x14ac:dyDescent="0.15">
      <c r="J270" s="41"/>
      <c r="K270" s="41"/>
    </row>
    <row r="271" spans="10:11" s="40" customFormat="1" x14ac:dyDescent="0.15">
      <c r="J271" s="41"/>
      <c r="K271" s="41"/>
    </row>
    <row r="272" spans="10:11" s="40" customFormat="1" x14ac:dyDescent="0.15">
      <c r="J272" s="41"/>
      <c r="K272" s="41"/>
    </row>
    <row r="273" spans="10:11" s="40" customFormat="1" x14ac:dyDescent="0.15">
      <c r="J273" s="41"/>
      <c r="K273" s="41"/>
    </row>
    <row r="274" spans="10:11" s="40" customFormat="1" x14ac:dyDescent="0.15">
      <c r="J274" s="41"/>
      <c r="K274" s="41"/>
    </row>
    <row r="275" spans="10:11" s="40" customFormat="1" x14ac:dyDescent="0.15">
      <c r="J275" s="41"/>
      <c r="K275" s="41"/>
    </row>
    <row r="276" spans="10:11" s="40" customFormat="1" x14ac:dyDescent="0.15">
      <c r="J276" s="41"/>
      <c r="K276" s="41"/>
    </row>
    <row r="277" spans="10:11" s="40" customFormat="1" x14ac:dyDescent="0.15">
      <c r="J277" s="41"/>
      <c r="K277" s="41"/>
    </row>
    <row r="278" spans="10:11" s="40" customFormat="1" x14ac:dyDescent="0.15">
      <c r="J278" s="41"/>
      <c r="K278" s="41"/>
    </row>
    <row r="279" spans="10:11" s="40" customFormat="1" x14ac:dyDescent="0.15">
      <c r="J279" s="41"/>
      <c r="K279" s="41"/>
    </row>
    <row r="280" spans="10:11" s="40" customFormat="1" x14ac:dyDescent="0.15">
      <c r="J280" s="41"/>
      <c r="K280" s="41"/>
    </row>
    <row r="281" spans="10:11" s="40" customFormat="1" x14ac:dyDescent="0.15">
      <c r="J281" s="41"/>
      <c r="K281" s="41"/>
    </row>
    <row r="282" spans="10:11" s="40" customFormat="1" x14ac:dyDescent="0.15">
      <c r="J282" s="41"/>
      <c r="K282" s="41"/>
    </row>
    <row r="283" spans="10:11" s="40" customFormat="1" x14ac:dyDescent="0.15">
      <c r="J283" s="41"/>
      <c r="K283" s="41"/>
    </row>
    <row r="284" spans="10:11" s="40" customFormat="1" x14ac:dyDescent="0.15">
      <c r="J284" s="41"/>
      <c r="K284" s="41"/>
    </row>
    <row r="285" spans="10:11" s="40" customFormat="1" x14ac:dyDescent="0.15">
      <c r="J285" s="41"/>
      <c r="K285" s="41"/>
    </row>
    <row r="286" spans="10:11" s="40" customFormat="1" x14ac:dyDescent="0.15">
      <c r="J286" s="41"/>
      <c r="K286" s="41"/>
    </row>
    <row r="287" spans="10:11" s="40" customFormat="1" x14ac:dyDescent="0.15">
      <c r="J287" s="41"/>
      <c r="K287" s="41"/>
    </row>
    <row r="288" spans="10:11" s="40" customFormat="1" x14ac:dyDescent="0.15">
      <c r="J288" s="41"/>
      <c r="K288" s="41"/>
    </row>
    <row r="289" spans="10:11" s="40" customFormat="1" x14ac:dyDescent="0.15">
      <c r="J289" s="41"/>
      <c r="K289" s="41"/>
    </row>
    <row r="290" spans="10:11" s="40" customFormat="1" x14ac:dyDescent="0.15">
      <c r="J290" s="41"/>
      <c r="K290" s="41"/>
    </row>
    <row r="291" spans="10:11" s="40" customFormat="1" x14ac:dyDescent="0.15">
      <c r="J291" s="41"/>
      <c r="K291" s="41"/>
    </row>
    <row r="292" spans="10:11" s="40" customFormat="1" x14ac:dyDescent="0.15">
      <c r="J292" s="41"/>
      <c r="K292" s="41"/>
    </row>
    <row r="293" spans="10:11" s="40" customFormat="1" x14ac:dyDescent="0.15">
      <c r="J293" s="41"/>
      <c r="K293" s="41"/>
    </row>
    <row r="294" spans="10:11" s="40" customFormat="1" x14ac:dyDescent="0.15">
      <c r="J294" s="41"/>
      <c r="K294" s="41"/>
    </row>
    <row r="295" spans="10:11" s="40" customFormat="1" x14ac:dyDescent="0.15">
      <c r="J295" s="41"/>
      <c r="K295" s="41"/>
    </row>
    <row r="296" spans="10:11" s="40" customFormat="1" x14ac:dyDescent="0.15">
      <c r="J296" s="41"/>
      <c r="K296" s="41"/>
    </row>
    <row r="297" spans="10:11" s="40" customFormat="1" x14ac:dyDescent="0.15">
      <c r="J297" s="41"/>
      <c r="K297" s="41"/>
    </row>
    <row r="298" spans="10:11" s="40" customFormat="1" x14ac:dyDescent="0.15">
      <c r="J298" s="41"/>
      <c r="K298" s="41"/>
    </row>
    <row r="299" spans="10:11" s="40" customFormat="1" x14ac:dyDescent="0.15">
      <c r="J299" s="41"/>
      <c r="K299" s="41"/>
    </row>
    <row r="300" spans="10:11" s="40" customFormat="1" x14ac:dyDescent="0.15">
      <c r="J300" s="41"/>
      <c r="K300" s="41"/>
    </row>
    <row r="301" spans="10:11" s="40" customFormat="1" x14ac:dyDescent="0.15">
      <c r="J301" s="41"/>
      <c r="K301" s="41"/>
    </row>
    <row r="302" spans="10:11" s="40" customFormat="1" x14ac:dyDescent="0.15">
      <c r="J302" s="41"/>
      <c r="K302" s="41"/>
    </row>
    <row r="303" spans="10:11" s="40" customFormat="1" x14ac:dyDescent="0.15">
      <c r="J303" s="41"/>
      <c r="K303" s="41"/>
    </row>
    <row r="304" spans="10:11" s="40" customFormat="1" x14ac:dyDescent="0.15">
      <c r="J304" s="41"/>
      <c r="K304" s="41"/>
    </row>
    <row r="305" spans="10:11" s="40" customFormat="1" x14ac:dyDescent="0.15">
      <c r="J305" s="41"/>
      <c r="K305" s="41"/>
    </row>
    <row r="306" spans="10:11" s="40" customFormat="1" x14ac:dyDescent="0.15">
      <c r="J306" s="41"/>
      <c r="K306" s="41"/>
    </row>
    <row r="307" spans="10:11" s="40" customFormat="1" x14ac:dyDescent="0.15">
      <c r="J307" s="41"/>
      <c r="K307" s="41"/>
    </row>
    <row r="308" spans="10:11" s="40" customFormat="1" x14ac:dyDescent="0.15">
      <c r="J308" s="41"/>
      <c r="K308" s="41"/>
    </row>
    <row r="309" spans="10:11" s="40" customFormat="1" x14ac:dyDescent="0.15">
      <c r="J309" s="41"/>
      <c r="K309" s="41"/>
    </row>
    <row r="310" spans="10:11" s="40" customFormat="1" x14ac:dyDescent="0.15">
      <c r="J310" s="41"/>
      <c r="K310" s="41"/>
    </row>
    <row r="311" spans="10:11" s="40" customFormat="1" x14ac:dyDescent="0.15">
      <c r="J311" s="41"/>
      <c r="K311" s="41"/>
    </row>
    <row r="312" spans="10:11" s="40" customFormat="1" x14ac:dyDescent="0.15">
      <c r="J312" s="41"/>
      <c r="K312" s="41"/>
    </row>
    <row r="313" spans="10:11" s="40" customFormat="1" x14ac:dyDescent="0.15">
      <c r="J313" s="41"/>
      <c r="K313" s="41"/>
    </row>
    <row r="314" spans="10:11" s="40" customFormat="1" x14ac:dyDescent="0.15">
      <c r="J314" s="41"/>
      <c r="K314" s="41"/>
    </row>
    <row r="315" spans="10:11" s="40" customFormat="1" x14ac:dyDescent="0.15">
      <c r="J315" s="41"/>
      <c r="K315" s="41"/>
    </row>
    <row r="316" spans="10:11" s="40" customFormat="1" x14ac:dyDescent="0.15">
      <c r="J316" s="41"/>
      <c r="K316" s="41"/>
    </row>
    <row r="317" spans="10:11" s="40" customFormat="1" x14ac:dyDescent="0.15">
      <c r="J317" s="41"/>
      <c r="K317" s="41"/>
    </row>
    <row r="318" spans="10:11" s="40" customFormat="1" x14ac:dyDescent="0.15">
      <c r="J318" s="41"/>
      <c r="K318" s="41"/>
    </row>
    <row r="319" spans="10:11" s="40" customFormat="1" x14ac:dyDescent="0.15">
      <c r="J319" s="41"/>
      <c r="K319" s="41"/>
    </row>
    <row r="320" spans="10:11" s="40" customFormat="1" x14ac:dyDescent="0.15">
      <c r="J320" s="41"/>
      <c r="K320" s="41"/>
    </row>
    <row r="321" spans="10:11" s="40" customFormat="1" x14ac:dyDescent="0.15">
      <c r="J321" s="41"/>
      <c r="K321" s="41"/>
    </row>
    <row r="322" spans="10:11" s="40" customFormat="1" x14ac:dyDescent="0.15">
      <c r="J322" s="41"/>
      <c r="K322" s="41"/>
    </row>
    <row r="323" spans="10:11" s="40" customFormat="1" x14ac:dyDescent="0.15">
      <c r="J323" s="41"/>
      <c r="K323" s="41"/>
    </row>
    <row r="324" spans="10:11" s="40" customFormat="1" x14ac:dyDescent="0.15">
      <c r="J324" s="41"/>
      <c r="K324" s="41"/>
    </row>
    <row r="325" spans="10:11" s="40" customFormat="1" x14ac:dyDescent="0.15">
      <c r="J325" s="41"/>
      <c r="K325" s="41"/>
    </row>
    <row r="326" spans="10:11" s="40" customFormat="1" x14ac:dyDescent="0.15">
      <c r="J326" s="41"/>
      <c r="K326" s="41"/>
    </row>
    <row r="327" spans="10:11" s="40" customFormat="1" x14ac:dyDescent="0.15">
      <c r="J327" s="41"/>
      <c r="K327" s="41"/>
    </row>
    <row r="328" spans="10:11" s="40" customFormat="1" x14ac:dyDescent="0.15">
      <c r="J328" s="41"/>
      <c r="K328" s="41"/>
    </row>
    <row r="329" spans="10:11" s="40" customFormat="1" x14ac:dyDescent="0.15">
      <c r="J329" s="41"/>
      <c r="K329" s="41"/>
    </row>
    <row r="330" spans="10:11" s="40" customFormat="1" x14ac:dyDescent="0.15">
      <c r="J330" s="41"/>
      <c r="K330" s="41"/>
    </row>
    <row r="331" spans="10:11" s="40" customFormat="1" x14ac:dyDescent="0.15">
      <c r="J331" s="41"/>
      <c r="K331" s="41"/>
    </row>
    <row r="332" spans="10:11" s="40" customFormat="1" x14ac:dyDescent="0.15">
      <c r="J332" s="41"/>
      <c r="K332" s="41"/>
    </row>
    <row r="333" spans="10:11" s="40" customFormat="1" x14ac:dyDescent="0.15">
      <c r="J333" s="41"/>
      <c r="K333" s="41"/>
    </row>
    <row r="334" spans="10:11" s="40" customFormat="1" x14ac:dyDescent="0.15">
      <c r="J334" s="41"/>
      <c r="K334" s="41"/>
    </row>
    <row r="335" spans="10:11" s="40" customFormat="1" x14ac:dyDescent="0.15">
      <c r="J335" s="41"/>
      <c r="K335" s="41"/>
    </row>
    <row r="336" spans="10:11" s="40" customFormat="1" x14ac:dyDescent="0.15">
      <c r="J336" s="41"/>
      <c r="K336" s="41"/>
    </row>
    <row r="337" spans="10:11" s="40" customFormat="1" x14ac:dyDescent="0.15">
      <c r="J337" s="41"/>
      <c r="K337" s="41"/>
    </row>
    <row r="338" spans="10:11" s="40" customFormat="1" x14ac:dyDescent="0.15">
      <c r="J338" s="41"/>
      <c r="K338" s="41"/>
    </row>
    <row r="339" spans="10:11" s="40" customFormat="1" x14ac:dyDescent="0.15">
      <c r="J339" s="41"/>
      <c r="K339" s="41"/>
    </row>
    <row r="340" spans="10:11" s="40" customFormat="1" x14ac:dyDescent="0.15">
      <c r="J340" s="41"/>
      <c r="K340" s="41"/>
    </row>
    <row r="341" spans="10:11" s="40" customFormat="1" x14ac:dyDescent="0.15">
      <c r="J341" s="41"/>
      <c r="K341" s="41"/>
    </row>
    <row r="342" spans="10:11" s="40" customFormat="1" x14ac:dyDescent="0.15">
      <c r="J342" s="41"/>
      <c r="K342" s="41"/>
    </row>
    <row r="343" spans="10:11" s="40" customFormat="1" x14ac:dyDescent="0.15">
      <c r="J343" s="41"/>
      <c r="K343" s="41"/>
    </row>
    <row r="344" spans="10:11" s="40" customFormat="1" x14ac:dyDescent="0.15">
      <c r="J344" s="41"/>
      <c r="K344" s="41"/>
    </row>
    <row r="345" spans="10:11" s="40" customFormat="1" x14ac:dyDescent="0.15">
      <c r="J345" s="41"/>
      <c r="K345" s="41"/>
    </row>
    <row r="346" spans="10:11" s="40" customFormat="1" x14ac:dyDescent="0.15">
      <c r="J346" s="41"/>
      <c r="K346" s="41"/>
    </row>
    <row r="347" spans="10:11" s="40" customFormat="1" x14ac:dyDescent="0.15">
      <c r="J347" s="41"/>
      <c r="K347" s="41"/>
    </row>
    <row r="348" spans="10:11" s="40" customFormat="1" x14ac:dyDescent="0.15">
      <c r="J348" s="41"/>
      <c r="K348" s="41"/>
    </row>
    <row r="349" spans="10:11" s="40" customFormat="1" x14ac:dyDescent="0.15">
      <c r="J349" s="41"/>
      <c r="K349" s="41"/>
    </row>
    <row r="350" spans="10:11" s="40" customFormat="1" x14ac:dyDescent="0.15">
      <c r="J350" s="41"/>
      <c r="K350" s="41"/>
    </row>
    <row r="351" spans="10:11" s="40" customFormat="1" x14ac:dyDescent="0.15">
      <c r="J351" s="41"/>
      <c r="K351" s="41"/>
    </row>
    <row r="352" spans="10:11" s="40" customFormat="1" x14ac:dyDescent="0.15">
      <c r="J352" s="41"/>
      <c r="K352" s="41"/>
    </row>
    <row r="353" spans="10:11" s="40" customFormat="1" x14ac:dyDescent="0.15">
      <c r="J353" s="41"/>
      <c r="K353" s="41"/>
    </row>
    <row r="354" spans="10:11" s="40" customFormat="1" x14ac:dyDescent="0.15">
      <c r="J354" s="41"/>
      <c r="K354" s="41"/>
    </row>
    <row r="355" spans="10:11" s="40" customFormat="1" x14ac:dyDescent="0.15">
      <c r="J355" s="41"/>
      <c r="K355" s="41"/>
    </row>
    <row r="356" spans="10:11" s="40" customFormat="1" x14ac:dyDescent="0.15">
      <c r="J356" s="41"/>
      <c r="K356" s="41"/>
    </row>
    <row r="357" spans="10:11" s="40" customFormat="1" x14ac:dyDescent="0.15">
      <c r="J357" s="41"/>
      <c r="K357" s="41"/>
    </row>
    <row r="358" spans="10:11" s="40" customFormat="1" x14ac:dyDescent="0.15">
      <c r="J358" s="41"/>
      <c r="K358" s="41"/>
    </row>
    <row r="359" spans="10:11" s="40" customFormat="1" x14ac:dyDescent="0.15">
      <c r="J359" s="41"/>
      <c r="K359" s="41"/>
    </row>
    <row r="360" spans="10:11" s="40" customFormat="1" x14ac:dyDescent="0.15">
      <c r="J360" s="41"/>
      <c r="K360" s="41"/>
    </row>
    <row r="361" spans="10:11" s="40" customFormat="1" x14ac:dyDescent="0.15">
      <c r="J361" s="41"/>
      <c r="K361" s="41"/>
    </row>
    <row r="362" spans="10:11" s="40" customFormat="1" x14ac:dyDescent="0.15">
      <c r="J362" s="41"/>
      <c r="K362" s="41"/>
    </row>
    <row r="363" spans="10:11" s="40" customFormat="1" x14ac:dyDescent="0.15">
      <c r="J363" s="41"/>
      <c r="K363" s="41"/>
    </row>
    <row r="364" spans="10:11" s="40" customFormat="1" x14ac:dyDescent="0.15">
      <c r="J364" s="41"/>
      <c r="K364" s="41"/>
    </row>
    <row r="365" spans="10:11" s="40" customFormat="1" x14ac:dyDescent="0.15">
      <c r="J365" s="41"/>
      <c r="K365" s="41"/>
    </row>
    <row r="366" spans="10:11" s="40" customFormat="1" x14ac:dyDescent="0.15">
      <c r="J366" s="41"/>
      <c r="K366" s="41"/>
    </row>
    <row r="367" spans="10:11" s="40" customFormat="1" x14ac:dyDescent="0.15">
      <c r="J367" s="41"/>
      <c r="K367" s="41"/>
    </row>
    <row r="368" spans="10:11" s="40" customFormat="1" x14ac:dyDescent="0.15">
      <c r="J368" s="41"/>
      <c r="K368" s="41"/>
    </row>
    <row r="369" spans="10:11" s="40" customFormat="1" x14ac:dyDescent="0.15">
      <c r="J369" s="41"/>
      <c r="K369" s="41"/>
    </row>
    <row r="370" spans="10:11" s="40" customFormat="1" x14ac:dyDescent="0.15">
      <c r="J370" s="41"/>
      <c r="K370" s="41"/>
    </row>
    <row r="371" spans="10:11" s="40" customFormat="1" x14ac:dyDescent="0.15">
      <c r="J371" s="41"/>
      <c r="K371" s="41"/>
    </row>
    <row r="372" spans="10:11" s="40" customFormat="1" x14ac:dyDescent="0.15">
      <c r="J372" s="41"/>
      <c r="K372" s="41"/>
    </row>
    <row r="373" spans="10:11" s="40" customFormat="1" x14ac:dyDescent="0.15">
      <c r="J373" s="41"/>
      <c r="K373" s="41"/>
    </row>
    <row r="374" spans="10:11" s="40" customFormat="1" x14ac:dyDescent="0.15">
      <c r="J374" s="41"/>
      <c r="K374" s="41"/>
    </row>
    <row r="375" spans="10:11" s="40" customFormat="1" x14ac:dyDescent="0.15">
      <c r="J375" s="41"/>
      <c r="K375" s="41"/>
    </row>
    <row r="376" spans="10:11" s="40" customFormat="1" x14ac:dyDescent="0.15">
      <c r="J376" s="41"/>
      <c r="K376" s="41"/>
    </row>
    <row r="377" spans="10:11" s="40" customFormat="1" x14ac:dyDescent="0.15">
      <c r="J377" s="41"/>
      <c r="K377" s="41"/>
    </row>
    <row r="378" spans="10:11" s="40" customFormat="1" x14ac:dyDescent="0.15">
      <c r="J378" s="41"/>
      <c r="K378" s="41"/>
    </row>
    <row r="379" spans="10:11" s="40" customFormat="1" x14ac:dyDescent="0.15">
      <c r="J379" s="41"/>
      <c r="K379" s="41"/>
    </row>
  </sheetData>
  <phoneticPr fontId="2"/>
  <pageMargins left="0.78740157480314965" right="0.78740157480314965" top="0.47244094488188981" bottom="0.59055118110236227" header="0.51181102362204722" footer="0.35433070866141736"/>
  <pageSetup paperSize="9" firstPageNumber="2" orientation="landscape" useFirstPageNumber="1" r:id="rId1"/>
  <headerFooter alignWithMargins="0">
    <oddFooter>&amp;C-&amp;P--</oddFooter>
  </headerFooter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U201"/>
  <sheetViews>
    <sheetView view="pageBreakPreview" zoomScale="70" zoomScaleNormal="75" zoomScaleSheetLayoutView="70" workbookViewId="0">
      <selection activeCell="M236" sqref="M236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24" width="11.77734375" customWidth="1"/>
    <col min="25" max="30" width="8.88671875" customWidth="1"/>
  </cols>
  <sheetData>
    <row r="1" spans="13:47" x14ac:dyDescent="0.2">
      <c r="M1" s="38" t="str">
        <f>財政指標!$L$1</f>
        <v>小山市</v>
      </c>
      <c r="Q1" t="str">
        <f>歳入!B3</f>
        <v>８９（元）</v>
      </c>
      <c r="R1" t="str">
        <f>歳入!C3</f>
        <v>９０（H2）</v>
      </c>
      <c r="S1" t="str">
        <f>歳入!D3</f>
        <v>９１（H3）</v>
      </c>
      <c r="T1" t="str">
        <f>歳入!E3</f>
        <v>９２（H4）</v>
      </c>
      <c r="U1" t="str">
        <f>歳入!F3</f>
        <v>９３（H5）</v>
      </c>
      <c r="V1" t="str">
        <f>歳入!G3</f>
        <v>９４（H6）</v>
      </c>
      <c r="W1" t="str">
        <f>歳入!H3</f>
        <v>９５（H7）</v>
      </c>
      <c r="X1" t="str">
        <f>歳入!I3</f>
        <v>９６（H8）</v>
      </c>
      <c r="Y1" t="str">
        <f>歳入!J3</f>
        <v>９７(H9）</v>
      </c>
      <c r="Z1" t="str">
        <f>歳入!K3</f>
        <v>９８(H10）</v>
      </c>
      <c r="AA1" t="str">
        <f>歳入!L3</f>
        <v>９９(H11）</v>
      </c>
      <c r="AB1" t="str">
        <f>歳入!M3</f>
        <v>００(H12）</v>
      </c>
      <c r="AC1" t="str">
        <f>歳入!N3</f>
        <v>０１(H13)</v>
      </c>
      <c r="AD1" t="str">
        <f>歳入!O3</f>
        <v>０２(H14)</v>
      </c>
      <c r="AE1" t="str">
        <f>歳入!P3</f>
        <v>０３(H15)</v>
      </c>
      <c r="AF1" t="str">
        <f>歳入!Q3</f>
        <v>０４(H16)</v>
      </c>
      <c r="AG1" t="str">
        <f>歳入!R3</f>
        <v>０５(H17)</v>
      </c>
      <c r="AH1" t="str">
        <f>歳入!S3</f>
        <v>０６(H18)</v>
      </c>
      <c r="AI1" t="str">
        <f>歳入!T3</f>
        <v>０７(H19)</v>
      </c>
      <c r="AJ1" t="str">
        <f>歳入!U3</f>
        <v>０８(H20)</v>
      </c>
      <c r="AK1" t="str">
        <f>歳入!V3</f>
        <v>０９(H21)</v>
      </c>
      <c r="AL1" t="str">
        <f>歳入!W3</f>
        <v>１０(H22)</v>
      </c>
      <c r="AM1" t="str">
        <f>歳入!X3</f>
        <v>１１(H23)</v>
      </c>
      <c r="AN1" t="str">
        <f>歳入!Y3</f>
        <v>１２(H24)</v>
      </c>
      <c r="AO1" t="str">
        <f>歳入!Z3</f>
        <v>１３(H25)</v>
      </c>
      <c r="AP1" t="str">
        <f>歳入!AA3</f>
        <v>１４(H26)</v>
      </c>
      <c r="AQ1" t="str">
        <f>歳入!AB3</f>
        <v>１５(H27)</v>
      </c>
      <c r="AR1" t="str">
        <f>歳入!AC3</f>
        <v>１６(H28)</v>
      </c>
      <c r="AS1" t="str">
        <f>歳入!AD3</f>
        <v>１７(H29)</v>
      </c>
      <c r="AT1" t="str">
        <f>歳入!AE3</f>
        <v>１８(H30)</v>
      </c>
      <c r="AU1" t="str">
        <f>歳入!AF3</f>
        <v>１９(R１)</v>
      </c>
    </row>
    <row r="2" spans="13:47" x14ac:dyDescent="0.2">
      <c r="P2" t="s">
        <v>137</v>
      </c>
      <c r="Q2" s="46">
        <f>歳入!B4</f>
        <v>21264068</v>
      </c>
      <c r="R2" s="46">
        <f>歳入!C4</f>
        <v>23493240</v>
      </c>
      <c r="S2" s="46">
        <f>歳入!D4</f>
        <v>24859365</v>
      </c>
      <c r="T2" s="46">
        <f>歳入!E4</f>
        <v>25068639</v>
      </c>
      <c r="U2" s="46">
        <f>歳入!F4</f>
        <v>25180001</v>
      </c>
      <c r="V2" s="46">
        <f>歳入!G4</f>
        <v>24351702</v>
      </c>
      <c r="W2" s="46">
        <f>歳入!H4</f>
        <v>26070619</v>
      </c>
      <c r="X2" s="46">
        <f>歳入!I4</f>
        <v>26630784</v>
      </c>
      <c r="Y2" s="46">
        <f>歳入!J4</f>
        <v>28184960</v>
      </c>
      <c r="Z2" s="46">
        <f>歳入!K4</f>
        <v>27206946</v>
      </c>
      <c r="AA2" s="46">
        <f>歳入!L4</f>
        <v>27871273</v>
      </c>
      <c r="AB2" s="46">
        <f>歳入!M4</f>
        <v>26855360</v>
      </c>
      <c r="AC2" s="46">
        <f>歳入!N4</f>
        <v>26507922</v>
      </c>
      <c r="AD2" s="46">
        <f>歳入!O4</f>
        <v>25646185</v>
      </c>
      <c r="AE2" s="46">
        <f>歳入!P4</f>
        <v>24443817</v>
      </c>
      <c r="AF2" s="46">
        <f>歳入!Q4</f>
        <v>24047867</v>
      </c>
      <c r="AG2" s="46">
        <f>歳入!R4</f>
        <v>24440684</v>
      </c>
      <c r="AH2" s="46">
        <f>歳入!S4</f>
        <v>26548344</v>
      </c>
      <c r="AI2" s="46">
        <f>歳入!T4</f>
        <v>28808475</v>
      </c>
      <c r="AJ2" s="46">
        <f>歳入!U4</f>
        <v>28846043</v>
      </c>
      <c r="AK2" s="46">
        <f>歳入!V4</f>
        <v>26837941</v>
      </c>
      <c r="AL2" s="46">
        <f>歳入!W4</f>
        <v>26343736</v>
      </c>
      <c r="AM2" s="46">
        <f>歳入!X4</f>
        <v>27016681</v>
      </c>
      <c r="AN2" s="46">
        <f>歳入!Y4</f>
        <v>26305340</v>
      </c>
      <c r="AO2" s="46">
        <f>歳入!Z4</f>
        <v>27318827</v>
      </c>
      <c r="AP2" s="46">
        <f>歳入!AA4</f>
        <v>28385871</v>
      </c>
      <c r="AQ2" s="46">
        <f>歳入!AB4</f>
        <v>28501846</v>
      </c>
      <c r="AR2" s="46">
        <f>歳入!AC4</f>
        <v>27794800</v>
      </c>
      <c r="AS2" s="46">
        <f>歳入!AD4</f>
        <v>28456543</v>
      </c>
      <c r="AT2" s="46">
        <f>歳入!AE4</f>
        <v>29297942</v>
      </c>
      <c r="AU2" s="46">
        <f>歳入!AF4</f>
        <v>29429801</v>
      </c>
    </row>
    <row r="3" spans="13:47" x14ac:dyDescent="0.2">
      <c r="P3" s="46" t="s">
        <v>172</v>
      </c>
      <c r="Q3" s="46">
        <f>歳入!B15</f>
        <v>479313</v>
      </c>
      <c r="R3" s="46">
        <f>歳入!C15</f>
        <v>840995</v>
      </c>
      <c r="S3" s="46">
        <f>歳入!D15</f>
        <v>558928</v>
      </c>
      <c r="T3" s="46">
        <f>歳入!E15</f>
        <v>690300</v>
      </c>
      <c r="U3" s="46">
        <f>歳入!F15</f>
        <v>545295</v>
      </c>
      <c r="V3" s="46">
        <f>歳入!G15</f>
        <v>540563</v>
      </c>
      <c r="W3" s="46">
        <f>歳入!H15</f>
        <v>544815</v>
      </c>
      <c r="X3" s="46">
        <f>歳入!I15</f>
        <v>668662</v>
      </c>
      <c r="Y3" s="46">
        <f>歳入!J15</f>
        <v>913692</v>
      </c>
      <c r="Z3" s="46">
        <f>歳入!K15</f>
        <v>743586</v>
      </c>
      <c r="AA3" s="46">
        <f>歳入!L15</f>
        <v>2374208</v>
      </c>
      <c r="AB3" s="46">
        <f>歳入!M15</f>
        <v>2111122</v>
      </c>
      <c r="AC3" s="46">
        <f>歳入!N15</f>
        <v>1494455</v>
      </c>
      <c r="AD3" s="46">
        <f>歳入!O15</f>
        <v>1224132</v>
      </c>
      <c r="AE3" s="46">
        <f>歳入!P15</f>
        <v>1579191</v>
      </c>
      <c r="AF3" s="46">
        <f>歳入!Q15</f>
        <v>1109486</v>
      </c>
      <c r="AG3" s="46">
        <f>歳入!R15</f>
        <v>784185</v>
      </c>
      <c r="AH3" s="46">
        <f>歳入!S15</f>
        <v>741081</v>
      </c>
      <c r="AI3" s="46">
        <f>歳入!T15</f>
        <v>344582</v>
      </c>
      <c r="AJ3" s="46">
        <f>歳入!U15</f>
        <v>356007</v>
      </c>
      <c r="AK3" s="46">
        <f>歳入!V15</f>
        <v>474686</v>
      </c>
      <c r="AL3" s="46">
        <f>歳入!W15</f>
        <v>2110823</v>
      </c>
      <c r="AM3" s="46">
        <f>歳入!X15</f>
        <v>2430333</v>
      </c>
      <c r="AN3" s="46">
        <f>歳入!Y15</f>
        <v>1979913</v>
      </c>
      <c r="AO3" s="46">
        <f>歳入!Z15</f>
        <v>1965000</v>
      </c>
      <c r="AP3" s="46">
        <f>歳入!AA15</f>
        <v>1817087</v>
      </c>
      <c r="AQ3" s="46">
        <f>歳入!AB15</f>
        <v>1500202</v>
      </c>
      <c r="AR3" s="46">
        <f>歳入!AC15</f>
        <v>909675</v>
      </c>
      <c r="AS3" s="46">
        <f>歳入!AD15</f>
        <v>1102565</v>
      </c>
      <c r="AT3" s="46">
        <f>歳入!AE15</f>
        <v>921758</v>
      </c>
      <c r="AU3" s="46">
        <f>歳入!AF15</f>
        <v>1045824</v>
      </c>
    </row>
    <row r="4" spans="13:47" x14ac:dyDescent="0.2">
      <c r="P4" t="s">
        <v>138</v>
      </c>
      <c r="Q4" s="46">
        <f>歳入!B23</f>
        <v>2793504</v>
      </c>
      <c r="R4" s="46">
        <f>歳入!C23</f>
        <v>2562335</v>
      </c>
      <c r="S4" s="46">
        <f>歳入!D23</f>
        <v>3014973</v>
      </c>
      <c r="T4" s="46">
        <f>歳入!E23</f>
        <v>4302251</v>
      </c>
      <c r="U4" s="46">
        <f>歳入!F23</f>
        <v>5656662</v>
      </c>
      <c r="V4" s="46">
        <f>歳入!G23</f>
        <v>3625548</v>
      </c>
      <c r="W4" s="46">
        <f>歳入!H23</f>
        <v>3360056</v>
      </c>
      <c r="X4" s="46">
        <f>歳入!I23</f>
        <v>3325198</v>
      </c>
      <c r="Y4" s="46">
        <f>歳入!J23</f>
        <v>3191743</v>
      </c>
      <c r="Z4" s="46">
        <f>歳入!K23</f>
        <v>3397802</v>
      </c>
      <c r="AA4" s="46">
        <f>歳入!L23</f>
        <v>4458012</v>
      </c>
      <c r="AB4" s="46">
        <f>歳入!M23</f>
        <v>3101399</v>
      </c>
      <c r="AC4" s="46">
        <f>歳入!N23</f>
        <v>3232184</v>
      </c>
      <c r="AD4" s="46">
        <f>歳入!O23</f>
        <v>3242130</v>
      </c>
      <c r="AE4" s="46">
        <f>歳入!P23</f>
        <v>3896130</v>
      </c>
      <c r="AF4" s="46">
        <f>歳入!Q23</f>
        <v>4522440</v>
      </c>
      <c r="AG4" s="46">
        <f>歳入!R23</f>
        <v>4865593</v>
      </c>
      <c r="AH4" s="46">
        <f>歳入!S23</f>
        <v>4722945</v>
      </c>
      <c r="AI4" s="46">
        <f>歳入!T23</f>
        <v>4880392</v>
      </c>
      <c r="AJ4" s="46">
        <f>歳入!U23</f>
        <v>4832875</v>
      </c>
      <c r="AK4" s="46">
        <f>歳入!V23</f>
        <v>8044031</v>
      </c>
      <c r="AL4" s="46">
        <f>歳入!W23</f>
        <v>8103744</v>
      </c>
      <c r="AM4" s="46">
        <f>歳入!X23</f>
        <v>8342211</v>
      </c>
      <c r="AN4" s="46">
        <f>歳入!Y23</f>
        <v>8177151</v>
      </c>
      <c r="AO4" s="46">
        <f>歳入!Z23</f>
        <v>8382910</v>
      </c>
      <c r="AP4" s="46">
        <f>歳入!AA23</f>
        <v>7675099</v>
      </c>
      <c r="AQ4" s="46">
        <f>歳入!AB23</f>
        <v>8888053</v>
      </c>
      <c r="AR4" s="46">
        <f>歳入!AC23</f>
        <v>8219948</v>
      </c>
      <c r="AS4" s="46">
        <f>歳入!AD23</f>
        <v>8784888</v>
      </c>
      <c r="AT4" s="46">
        <f>歳入!AE23</f>
        <v>8390867</v>
      </c>
      <c r="AU4" s="46">
        <f>歳入!AF23</f>
        <v>8905884</v>
      </c>
    </row>
    <row r="5" spans="13:47" x14ac:dyDescent="0.2">
      <c r="P5" t="s">
        <v>179</v>
      </c>
      <c r="Q5" s="46">
        <f>歳入!B29</f>
        <v>1788131</v>
      </c>
      <c r="R5" s="46">
        <f>歳入!C29</f>
        <v>2271806</v>
      </c>
      <c r="S5" s="46">
        <f>歳入!D24</f>
        <v>1346424</v>
      </c>
      <c r="T5" s="46">
        <f>歳入!E24</f>
        <v>1876628</v>
      </c>
      <c r="U5" s="46">
        <f>歳入!F24</f>
        <v>2595380</v>
      </c>
      <c r="V5" s="46">
        <f>歳入!G24</f>
        <v>1611933</v>
      </c>
      <c r="W5" s="46">
        <f>歳入!H24</f>
        <v>1976408</v>
      </c>
      <c r="X5" s="46">
        <f>歳入!I24</f>
        <v>2042471</v>
      </c>
      <c r="Y5" s="46">
        <f>歳入!J24</f>
        <v>1708862</v>
      </c>
      <c r="Z5" s="46">
        <f>歳入!K24</f>
        <v>1601157</v>
      </c>
      <c r="AA5" s="46">
        <f>歳入!L24</f>
        <v>1944762</v>
      </c>
      <c r="AB5" s="46">
        <f>歳入!M24</f>
        <v>1784913</v>
      </c>
      <c r="AC5" s="46">
        <f>歳入!N24</f>
        <v>1894700</v>
      </c>
      <c r="AD5" s="46">
        <f>歳入!O24</f>
        <v>2205975</v>
      </c>
      <c r="AE5" s="46">
        <f>歳入!P24</f>
        <v>2316876</v>
      </c>
      <c r="AF5" s="46">
        <f>歳入!Q24</f>
        <v>2409090</v>
      </c>
      <c r="AG5" s="46">
        <f>歳入!R24</f>
        <v>2244706</v>
      </c>
      <c r="AH5" s="46">
        <f>歳入!S24</f>
        <v>2292464</v>
      </c>
      <c r="AI5" s="46">
        <f>歳入!T24</f>
        <v>2593329</v>
      </c>
      <c r="AJ5" s="46">
        <f>歳入!U24</f>
        <v>2805774</v>
      </c>
      <c r="AK5" s="46">
        <f>歳入!V24</f>
        <v>3017917</v>
      </c>
      <c r="AL5" s="46">
        <f>歳入!W24</f>
        <v>3769441</v>
      </c>
      <c r="AM5" s="46">
        <f>歳入!X24</f>
        <v>4010395</v>
      </c>
      <c r="AN5" s="46">
        <f>歳入!Y24</f>
        <v>3710464</v>
      </c>
      <c r="AO5" s="46">
        <f>歳入!Z24</f>
        <v>4153991</v>
      </c>
      <c r="AP5" s="46">
        <f>歳入!AA24</f>
        <v>4046144</v>
      </c>
      <c r="AQ5" s="46">
        <f>歳入!AB24</f>
        <v>4918589</v>
      </c>
      <c r="AR5" s="46">
        <f>歳入!AC24</f>
        <v>4716531</v>
      </c>
      <c r="AS5" s="46">
        <f>歳入!AD24</f>
        <v>4480652</v>
      </c>
      <c r="AT5" s="46">
        <f>歳入!AE24</f>
        <v>4349069</v>
      </c>
      <c r="AU5" s="46">
        <f>歳入!AF24</f>
        <v>4598085</v>
      </c>
    </row>
    <row r="6" spans="13:47" x14ac:dyDescent="0.2">
      <c r="P6" t="s">
        <v>139</v>
      </c>
      <c r="Q6" s="46">
        <f>歳入!B30</f>
        <v>1898905</v>
      </c>
      <c r="R6" s="46">
        <f>歳入!C30</f>
        <v>1955800</v>
      </c>
      <c r="S6" s="46">
        <f>歳入!D30</f>
        <v>3282700</v>
      </c>
      <c r="T6" s="46">
        <f>歳入!E30</f>
        <v>5617000</v>
      </c>
      <c r="U6" s="46">
        <f>歳入!F30</f>
        <v>5935300</v>
      </c>
      <c r="V6" s="46">
        <f>歳入!G30</f>
        <v>4902400</v>
      </c>
      <c r="W6" s="46">
        <f>歳入!H30</f>
        <v>4563600</v>
      </c>
      <c r="X6" s="46">
        <f>歳入!I30</f>
        <v>4781200</v>
      </c>
      <c r="Y6" s="46">
        <f>歳入!J30</f>
        <v>3853800</v>
      </c>
      <c r="Z6" s="46">
        <f>歳入!K30</f>
        <v>5504600</v>
      </c>
      <c r="AA6" s="46">
        <f>歳入!L30</f>
        <v>2996900</v>
      </c>
      <c r="AB6" s="46">
        <f>歳入!M30</f>
        <v>3856300</v>
      </c>
      <c r="AC6" s="46">
        <f>歳入!N30</f>
        <v>4766000</v>
      </c>
      <c r="AD6" s="46">
        <f>歳入!O30</f>
        <v>6166002</v>
      </c>
      <c r="AE6" s="46">
        <f>歳入!P30</f>
        <v>5541500</v>
      </c>
      <c r="AF6" s="46">
        <f>歳入!Q30</f>
        <v>5502400</v>
      </c>
      <c r="AG6" s="46">
        <f>歳入!R30</f>
        <v>4963000</v>
      </c>
      <c r="AH6" s="46">
        <f>歳入!S30</f>
        <v>4938200</v>
      </c>
      <c r="AI6" s="46">
        <f>歳入!T30</f>
        <v>3958600</v>
      </c>
      <c r="AJ6" s="46">
        <f>歳入!U30</f>
        <v>3427600</v>
      </c>
      <c r="AK6" s="46">
        <f>歳入!V30</f>
        <v>3956900</v>
      </c>
      <c r="AL6" s="46">
        <f>歳入!W30</f>
        <v>3263600</v>
      </c>
      <c r="AM6" s="46">
        <f>歳入!X30</f>
        <v>4320400</v>
      </c>
      <c r="AN6" s="46">
        <f>歳入!Y30</f>
        <v>6042700</v>
      </c>
      <c r="AO6" s="46">
        <f>歳入!Z30</f>
        <v>4208600</v>
      </c>
      <c r="AP6" s="46">
        <f>歳入!AA30</f>
        <v>4220000</v>
      </c>
      <c r="AQ6" s="46">
        <f>歳入!AB30</f>
        <v>4015600</v>
      </c>
      <c r="AR6" s="46">
        <f>歳入!AC30</f>
        <v>3310000</v>
      </c>
      <c r="AS6" s="46">
        <f>歳入!AD30</f>
        <v>4289400</v>
      </c>
      <c r="AT6" s="46">
        <f>歳入!AE30</f>
        <v>3505500</v>
      </c>
      <c r="AU6" s="46">
        <f>歳入!AF30</f>
        <v>3781200</v>
      </c>
    </row>
    <row r="7" spans="13:47" x14ac:dyDescent="0.2">
      <c r="P7" s="70" t="str">
        <f>歳入!A33</f>
        <v>　 歳 入 合 計</v>
      </c>
      <c r="Q7" s="46">
        <f>歳入!B33</f>
        <v>35250638</v>
      </c>
      <c r="R7" s="46">
        <f>歳入!C33</f>
        <v>38848147</v>
      </c>
      <c r="S7" s="46">
        <f>歳入!D33</f>
        <v>43042583</v>
      </c>
      <c r="T7" s="46">
        <f>歳入!E33</f>
        <v>47474053</v>
      </c>
      <c r="U7" s="46">
        <f>歳入!F33</f>
        <v>49691149</v>
      </c>
      <c r="V7" s="46">
        <f>歳入!G33</f>
        <v>45823847</v>
      </c>
      <c r="W7" s="46">
        <f>歳入!H33</f>
        <v>46817584</v>
      </c>
      <c r="X7" s="46">
        <f>歳入!I33</f>
        <v>47596404</v>
      </c>
      <c r="Y7" s="46">
        <f>歳入!J33</f>
        <v>47510187</v>
      </c>
      <c r="Z7" s="46">
        <f>歳入!K33</f>
        <v>48631120</v>
      </c>
      <c r="AA7" s="46">
        <f>歳入!L33</f>
        <v>50689643</v>
      </c>
      <c r="AB7" s="46">
        <f>歳入!M33</f>
        <v>50073429</v>
      </c>
      <c r="AC7" s="46">
        <f>歳入!N33</f>
        <v>50821526</v>
      </c>
      <c r="AD7" s="46">
        <f>歳入!O33</f>
        <v>50401577</v>
      </c>
      <c r="AE7" s="46">
        <f>歳入!P33</f>
        <v>49668246</v>
      </c>
      <c r="AF7" s="46">
        <f>歳入!Q33</f>
        <v>50537650</v>
      </c>
      <c r="AG7" s="46">
        <f>歳入!R33</f>
        <v>51688073</v>
      </c>
      <c r="AH7" s="46">
        <f>歳入!S33</f>
        <v>53010273</v>
      </c>
      <c r="AI7" s="46">
        <f>歳入!T33</f>
        <v>53564809</v>
      </c>
      <c r="AJ7" s="46">
        <f>歳入!U33</f>
        <v>53033933</v>
      </c>
      <c r="AK7" s="46">
        <f>歳入!V33</f>
        <v>54110968</v>
      </c>
      <c r="AL7" s="46">
        <f>歳入!W33</f>
        <v>55046830</v>
      </c>
      <c r="AM7" s="46">
        <f>歳入!X33</f>
        <v>57810035</v>
      </c>
      <c r="AN7" s="46">
        <f>歳入!Y33</f>
        <v>58139996</v>
      </c>
      <c r="AO7" s="46">
        <f>歳入!Z33</f>
        <v>60909362</v>
      </c>
      <c r="AP7" s="46">
        <f>歳入!AA33</f>
        <v>59493443</v>
      </c>
      <c r="AQ7" s="46">
        <f>歳入!AB33</f>
        <v>63673270</v>
      </c>
      <c r="AR7" s="46">
        <f>歳入!AC33</f>
        <v>59612027</v>
      </c>
      <c r="AS7" s="46">
        <f>歳入!AD33</f>
        <v>59567730</v>
      </c>
      <c r="AT7" s="46">
        <f>歳入!AE33</f>
        <v>58376530</v>
      </c>
      <c r="AU7" s="46">
        <f>歳入!AF33</f>
        <v>59504015</v>
      </c>
    </row>
    <row r="40" spans="13:47" x14ac:dyDescent="0.2">
      <c r="M40" s="38" t="str">
        <f>財政指標!$L$1</f>
        <v>小山市</v>
      </c>
    </row>
    <row r="42" spans="13:47" x14ac:dyDescent="0.2">
      <c r="Q42" t="str">
        <f>税!B3</f>
        <v>８９（元）</v>
      </c>
      <c r="R42" t="str">
        <f>税!C3</f>
        <v>９０（H2）</v>
      </c>
      <c r="S42" t="str">
        <f>税!D3</f>
        <v>９１（H3）</v>
      </c>
      <c r="T42" t="str">
        <f>税!E3</f>
        <v>９２（H4）</v>
      </c>
      <c r="U42" t="str">
        <f>税!F3</f>
        <v>９３（H5）</v>
      </c>
      <c r="V42" t="str">
        <f>税!G3</f>
        <v>９４（H6）</v>
      </c>
      <c r="W42" t="str">
        <f>税!H3</f>
        <v>９５（H7）</v>
      </c>
      <c r="X42" t="str">
        <f>税!I3</f>
        <v>９６（H8）</v>
      </c>
      <c r="Y42" t="str">
        <f>税!J3</f>
        <v>９７（H9）</v>
      </c>
      <c r="Z42" t="str">
        <f>税!K3</f>
        <v>９８(H10)</v>
      </c>
      <c r="AA42" t="str">
        <f>税!L3</f>
        <v>９９(H11)</v>
      </c>
      <c r="AB42" t="str">
        <f>税!M3</f>
        <v>００(H12)</v>
      </c>
      <c r="AC42" t="str">
        <f>税!N3</f>
        <v>０１(H13)</v>
      </c>
      <c r="AD42" t="str">
        <f>税!O3</f>
        <v>０２(H14)</v>
      </c>
      <c r="AE42" t="str">
        <f>税!P3</f>
        <v>０３(H15)</v>
      </c>
      <c r="AF42" t="str">
        <f>税!Q3</f>
        <v>０４(H16)</v>
      </c>
      <c r="AG42" t="str">
        <f>税!R3</f>
        <v>０５(H17)</v>
      </c>
      <c r="AH42" t="str">
        <f>税!S3</f>
        <v>０６(H18)</v>
      </c>
      <c r="AI42" t="str">
        <f>税!T3</f>
        <v>０７(H19)</v>
      </c>
      <c r="AJ42" t="str">
        <f>税!U3</f>
        <v>０８(H20)</v>
      </c>
      <c r="AK42" t="str">
        <f>税!V3</f>
        <v>０９(H21)</v>
      </c>
      <c r="AL42" t="str">
        <f>税!W3</f>
        <v>１０(H22)</v>
      </c>
      <c r="AM42" t="str">
        <f>税!X3</f>
        <v>１１(H23)</v>
      </c>
      <c r="AN42" t="str">
        <f>税!Y3</f>
        <v>１２(H24)</v>
      </c>
      <c r="AO42" t="str">
        <f>税!Z3</f>
        <v>１３(H25)</v>
      </c>
      <c r="AP42" t="str">
        <f>税!AA3</f>
        <v>１４(H26)</v>
      </c>
      <c r="AQ42" t="str">
        <f>税!AB3</f>
        <v>１５(H27)</v>
      </c>
      <c r="AR42" t="str">
        <f>税!AC3</f>
        <v>１６(H28)</v>
      </c>
      <c r="AS42" t="str">
        <f>税!AD3</f>
        <v>１７(H29)</v>
      </c>
      <c r="AT42" t="str">
        <f>税!AE3</f>
        <v>１８(H30)</v>
      </c>
      <c r="AU42" t="str">
        <f>税!AF3</f>
        <v>１９(R１)</v>
      </c>
    </row>
    <row r="43" spans="13:47" x14ac:dyDescent="0.2">
      <c r="P43" t="s">
        <v>141</v>
      </c>
      <c r="Q43">
        <f>税!B4</f>
        <v>10471362</v>
      </c>
      <c r="R43">
        <f>税!C4</f>
        <v>12074139</v>
      </c>
      <c r="S43" s="46">
        <f>税!D4</f>
        <v>12412730</v>
      </c>
      <c r="T43" s="46">
        <f>税!E4</f>
        <v>11573563</v>
      </c>
      <c r="U43" s="46">
        <f>税!F4</f>
        <v>10857193</v>
      </c>
      <c r="V43" s="46">
        <f>税!G4</f>
        <v>9459257</v>
      </c>
      <c r="W43" s="46">
        <f>税!H4</f>
        <v>10151757</v>
      </c>
      <c r="X43" s="46">
        <f>税!I4</f>
        <v>10237396</v>
      </c>
      <c r="Y43" s="46">
        <f>税!J4</f>
        <v>11559542</v>
      </c>
      <c r="Z43" s="46">
        <f>税!K4</f>
        <v>9983474</v>
      </c>
      <c r="AA43" s="46">
        <f>税!L4</f>
        <v>10226883</v>
      </c>
      <c r="AB43" s="46">
        <f>税!M4</f>
        <v>9825038</v>
      </c>
      <c r="AC43" s="46">
        <f>税!N4</f>
        <v>9577046</v>
      </c>
      <c r="AD43" s="46">
        <f>税!O4</f>
        <v>8666273</v>
      </c>
      <c r="AE43" s="46">
        <f>税!P4</f>
        <v>8400187</v>
      </c>
      <c r="AF43" s="46">
        <f>税!Q4</f>
        <v>8505673</v>
      </c>
      <c r="AG43" s="46">
        <f>税!R4</f>
        <v>8924558</v>
      </c>
      <c r="AH43" s="46">
        <f>税!S4</f>
        <v>11036981</v>
      </c>
      <c r="AI43" s="46">
        <f>税!T4</f>
        <v>12976388</v>
      </c>
      <c r="AJ43" s="46">
        <f>税!U4</f>
        <v>12589727</v>
      </c>
      <c r="AK43" s="46">
        <f>税!V4</f>
        <v>10909749</v>
      </c>
      <c r="AL43" s="46">
        <f>税!W4</f>
        <v>10430412</v>
      </c>
      <c r="AM43" s="46">
        <f>税!X4</f>
        <v>11034040</v>
      </c>
      <c r="AN43" s="46">
        <f>税!Y4</f>
        <v>11102258</v>
      </c>
      <c r="AO43" s="46">
        <f>税!Z4</f>
        <v>11690185</v>
      </c>
      <c r="AP43" s="46">
        <f>税!AA4</f>
        <v>12762573</v>
      </c>
      <c r="AQ43" s="46">
        <f>税!AB4</f>
        <v>12805579</v>
      </c>
      <c r="AR43" s="46">
        <f>税!AC4</f>
        <v>11890799</v>
      </c>
      <c r="AS43" s="46">
        <f>税!AD4</f>
        <v>12320655</v>
      </c>
      <c r="AT43" s="46">
        <f>税!AE4</f>
        <v>13347745</v>
      </c>
      <c r="AU43" s="46">
        <f>税!AF4</f>
        <v>13329260</v>
      </c>
    </row>
    <row r="44" spans="13:47" x14ac:dyDescent="0.2">
      <c r="P44" t="s">
        <v>142</v>
      </c>
      <c r="Q44">
        <f>税!B9</f>
        <v>8311631</v>
      </c>
      <c r="R44">
        <f>税!C9</f>
        <v>8907601</v>
      </c>
      <c r="S44" s="46">
        <f>税!D9</f>
        <v>9723648</v>
      </c>
      <c r="T44" s="46">
        <f>税!E9</f>
        <v>10649778</v>
      </c>
      <c r="U44" s="46">
        <f>税!F9</f>
        <v>11306896</v>
      </c>
      <c r="V44" s="46">
        <f>税!G9</f>
        <v>11810965</v>
      </c>
      <c r="W44" s="46">
        <f>税!H9</f>
        <v>12665075</v>
      </c>
      <c r="X44" s="46">
        <f>税!I9</f>
        <v>13022597</v>
      </c>
      <c r="Y44" s="46">
        <f>税!J9</f>
        <v>13098444</v>
      </c>
      <c r="Z44" s="46">
        <f>税!K9</f>
        <v>13576183</v>
      </c>
      <c r="AA44" s="46">
        <f>税!L9</f>
        <v>13892404</v>
      </c>
      <c r="AB44" s="46">
        <f>税!M9</f>
        <v>13432699</v>
      </c>
      <c r="AC44" s="46">
        <f>税!N9</f>
        <v>13404452</v>
      </c>
      <c r="AD44" s="46">
        <f>税!O9</f>
        <v>13515161</v>
      </c>
      <c r="AE44" s="46">
        <f>税!P9</f>
        <v>12673690</v>
      </c>
      <c r="AF44" s="46">
        <f>税!Q9</f>
        <v>12261629</v>
      </c>
      <c r="AG44" s="46">
        <f>税!R9</f>
        <v>12299490</v>
      </c>
      <c r="AH44" s="46">
        <f>税!S9</f>
        <v>12287291</v>
      </c>
      <c r="AI44" s="46">
        <f>税!T9</f>
        <v>12615756</v>
      </c>
      <c r="AJ44" s="46">
        <f>税!U9</f>
        <v>13067328</v>
      </c>
      <c r="AK44" s="46">
        <f>税!V9</f>
        <v>12874218</v>
      </c>
      <c r="AL44" s="46">
        <f>税!W9</f>
        <v>12805175</v>
      </c>
      <c r="AM44" s="46">
        <f>税!X9</f>
        <v>12663378</v>
      </c>
      <c r="AN44" s="46">
        <f>税!Y9</f>
        <v>11988251</v>
      </c>
      <c r="AO44" s="46">
        <f>税!Z9</f>
        <v>12214563</v>
      </c>
      <c r="AP44" s="46">
        <f>税!AA9</f>
        <v>12226519</v>
      </c>
      <c r="AQ44" s="46">
        <f>税!AB9</f>
        <v>12321988</v>
      </c>
      <c r="AR44" s="46">
        <f>税!AC9</f>
        <v>12490556</v>
      </c>
      <c r="AS44" s="46">
        <f>税!AD9</f>
        <v>12738494</v>
      </c>
      <c r="AT44" s="46">
        <f>税!AE9</f>
        <v>12569652</v>
      </c>
      <c r="AU44" s="46">
        <f>税!AF9</f>
        <v>12652541</v>
      </c>
    </row>
    <row r="45" spans="13:47" x14ac:dyDescent="0.2">
      <c r="P45" t="s">
        <v>143</v>
      </c>
      <c r="Q45">
        <f>税!B12</f>
        <v>760593</v>
      </c>
      <c r="R45">
        <f>税!C12</f>
        <v>877322</v>
      </c>
      <c r="S45" s="46">
        <f>税!D12</f>
        <v>912451</v>
      </c>
      <c r="T45" s="46">
        <f>税!E12</f>
        <v>935012</v>
      </c>
      <c r="U45" s="46">
        <f>税!F12</f>
        <v>949789</v>
      </c>
      <c r="V45" s="46">
        <f>税!G12</f>
        <v>967744</v>
      </c>
      <c r="W45" s="46">
        <f>税!H12</f>
        <v>974264</v>
      </c>
      <c r="X45" s="46">
        <f>税!I12</f>
        <v>983077</v>
      </c>
      <c r="Y45" s="46">
        <f>税!J12</f>
        <v>1193011</v>
      </c>
      <c r="Z45" s="46">
        <f>税!K12</f>
        <v>1218968</v>
      </c>
      <c r="AA45" s="46">
        <f>税!L12</f>
        <v>1278070</v>
      </c>
      <c r="AB45" s="46">
        <f>税!M12</f>
        <v>1215419</v>
      </c>
      <c r="AC45" s="46">
        <f>税!N12</f>
        <v>1169313</v>
      </c>
      <c r="AD45" s="46">
        <f>税!O12</f>
        <v>1137380</v>
      </c>
      <c r="AE45" s="46">
        <f>税!P12</f>
        <v>1208723</v>
      </c>
      <c r="AF45" s="46">
        <f>税!Q12</f>
        <v>1212558</v>
      </c>
      <c r="AG45" s="46">
        <f>税!R12</f>
        <v>1174869</v>
      </c>
      <c r="AH45" s="46">
        <f>税!S12</f>
        <v>1236902</v>
      </c>
      <c r="AI45" s="46">
        <f>税!T12</f>
        <v>1211910</v>
      </c>
      <c r="AJ45" s="46">
        <f>税!U12</f>
        <v>1135360</v>
      </c>
      <c r="AK45" s="46">
        <f>税!V12</f>
        <v>1053328</v>
      </c>
      <c r="AL45" s="46">
        <f>税!W12</f>
        <v>1087610</v>
      </c>
      <c r="AM45" s="46">
        <f>税!X12</f>
        <v>1279507</v>
      </c>
      <c r="AN45" s="46">
        <f>税!Y12</f>
        <v>1267222</v>
      </c>
      <c r="AO45" s="46">
        <f>税!Z12</f>
        <v>1429762</v>
      </c>
      <c r="AP45" s="46">
        <f>税!AA12</f>
        <v>1388053</v>
      </c>
      <c r="AQ45" s="46">
        <f>税!AB12</f>
        <v>1380963</v>
      </c>
      <c r="AR45" s="46">
        <f>税!AC12</f>
        <v>1331611</v>
      </c>
      <c r="AS45" s="46">
        <f>税!AD12</f>
        <v>1270133</v>
      </c>
      <c r="AT45" s="46">
        <f>税!AE12</f>
        <v>1244533</v>
      </c>
      <c r="AU45" s="46">
        <f>税!AF12</f>
        <v>1267694</v>
      </c>
    </row>
    <row r="46" spans="13:47" x14ac:dyDescent="0.2">
      <c r="P46" t="s">
        <v>140</v>
      </c>
      <c r="Q46">
        <f>税!B22</f>
        <v>21264068</v>
      </c>
      <c r="R46">
        <f>税!C22</f>
        <v>23493240</v>
      </c>
      <c r="S46" s="46">
        <f>税!D22</f>
        <v>24859365</v>
      </c>
      <c r="T46" s="46">
        <f>税!E22</f>
        <v>25068639</v>
      </c>
      <c r="U46" s="46">
        <f>税!F22</f>
        <v>25180001</v>
      </c>
      <c r="V46" s="46">
        <f>税!G22</f>
        <v>24351702</v>
      </c>
      <c r="W46" s="46">
        <f>税!H22</f>
        <v>26070619</v>
      </c>
      <c r="X46" s="46">
        <f>税!I22</f>
        <v>26630784</v>
      </c>
      <c r="Y46" s="46">
        <f>税!J22</f>
        <v>28184960</v>
      </c>
      <c r="Z46" s="46">
        <f>税!K22</f>
        <v>27206946</v>
      </c>
      <c r="AA46" s="46">
        <f>税!L22</f>
        <v>27871273</v>
      </c>
      <c r="AB46" s="46">
        <f>税!M22</f>
        <v>26855350</v>
      </c>
      <c r="AC46" s="46">
        <f>税!N22</f>
        <v>26507922</v>
      </c>
      <c r="AD46" s="46">
        <f>税!O22</f>
        <v>25646191</v>
      </c>
      <c r="AE46" s="46">
        <f>税!P22</f>
        <v>24443822</v>
      </c>
      <c r="AF46" s="46">
        <f>税!Q22</f>
        <v>24047722</v>
      </c>
      <c r="AG46" s="46">
        <f>税!R22</f>
        <v>24440536</v>
      </c>
      <c r="AH46" s="46">
        <f>税!S22</f>
        <v>26548354</v>
      </c>
      <c r="AI46" s="46">
        <f>税!T22</f>
        <v>28808485</v>
      </c>
      <c r="AJ46" s="46">
        <f>税!U22</f>
        <v>28846851</v>
      </c>
      <c r="AK46" s="46">
        <f>税!V22</f>
        <v>26837949</v>
      </c>
      <c r="AL46" s="46">
        <f>税!W22</f>
        <v>26343744</v>
      </c>
      <c r="AM46" s="46">
        <f>税!X22</f>
        <v>27016689</v>
      </c>
      <c r="AN46" s="46">
        <f>税!Y22</f>
        <v>26305348</v>
      </c>
      <c r="AO46" s="46">
        <f>税!Z22</f>
        <v>27318835</v>
      </c>
      <c r="AP46" s="46">
        <f>税!AA22</f>
        <v>28385879</v>
      </c>
      <c r="AQ46" s="46">
        <f>税!AB22</f>
        <v>28501854</v>
      </c>
      <c r="AR46" s="46">
        <f>税!AC22</f>
        <v>27794806</v>
      </c>
      <c r="AS46" s="46">
        <f>税!AD22</f>
        <v>28456549</v>
      </c>
      <c r="AT46" s="46">
        <f>税!AE22</f>
        <v>29297605</v>
      </c>
      <c r="AU46" s="46">
        <f>税!AF22</f>
        <v>29429809</v>
      </c>
    </row>
    <row r="77" spans="13:13" x14ac:dyDescent="0.2">
      <c r="M77" s="38" t="str">
        <f>財政指標!$L$1</f>
        <v>小山市</v>
      </c>
    </row>
    <row r="81" spans="16:47" x14ac:dyDescent="0.2">
      <c r="P81">
        <f>'歳出（性質別）'!A3</f>
        <v>0</v>
      </c>
      <c r="Q81" t="str">
        <f>'歳出（性質別）'!B3</f>
        <v>８９（元）</v>
      </c>
      <c r="R81" t="str">
        <f>'歳出（性質別）'!C3</f>
        <v>９０（H2）</v>
      </c>
      <c r="S81" t="str">
        <f>'歳出（性質別）'!D3</f>
        <v>９１（H3）</v>
      </c>
      <c r="T81" t="str">
        <f>'歳出（性質別）'!E3</f>
        <v>９２（H4）</v>
      </c>
      <c r="U81" t="str">
        <f>'歳出（性質別）'!F3</f>
        <v>９３（H5）</v>
      </c>
      <c r="V81" t="str">
        <f>'歳出（性質別）'!G3</f>
        <v>９４（H6）</v>
      </c>
      <c r="W81" t="str">
        <f>'歳出（性質別）'!H3</f>
        <v>９５（H7）</v>
      </c>
      <c r="X81" t="str">
        <f>'歳出（性質別）'!I3</f>
        <v>９６（H8）</v>
      </c>
      <c r="Y81" t="str">
        <f>'歳出（性質別）'!J3</f>
        <v>９７(H9）</v>
      </c>
      <c r="Z81" t="str">
        <f>'歳出（性質別）'!K3</f>
        <v>９８(H10）</v>
      </c>
      <c r="AA81" t="str">
        <f>'歳出（性質別）'!L3</f>
        <v>９９(H11)</v>
      </c>
      <c r="AB81" t="str">
        <f>'歳出（性質別）'!M3</f>
        <v>００(H12)</v>
      </c>
      <c r="AC81" t="str">
        <f>'歳出（性質別）'!N3</f>
        <v>０１(H13)</v>
      </c>
      <c r="AD81" t="str">
        <f>'歳出（性質別）'!O3</f>
        <v>０２(H14)</v>
      </c>
      <c r="AE81" t="str">
        <f>'歳出（性質別）'!P3</f>
        <v>０３(H15)</v>
      </c>
      <c r="AF81" t="str">
        <f>'歳出（性質別）'!Q3</f>
        <v>０４(H16)</v>
      </c>
      <c r="AG81" t="str">
        <f>'歳出（性質別）'!R3</f>
        <v>０５(H17)</v>
      </c>
      <c r="AH81" t="str">
        <f>'歳出（性質別）'!S3</f>
        <v>０６(H18)</v>
      </c>
      <c r="AI81" t="str">
        <f>'歳出（性質別）'!T3</f>
        <v>０７(H19)</v>
      </c>
      <c r="AJ81" t="str">
        <f>'歳出（性質別）'!U3</f>
        <v>０８(H20)</v>
      </c>
      <c r="AK81" t="str">
        <f>'歳出（性質別）'!V3</f>
        <v>０９(H21)</v>
      </c>
      <c r="AL81" t="str">
        <f>'歳出（性質別）'!W3</f>
        <v>１０(H22）</v>
      </c>
      <c r="AM81" t="str">
        <f>'歳出（性質別）'!X3</f>
        <v>１１(H23)</v>
      </c>
      <c r="AN81" t="str">
        <f>'歳出（性質別）'!Y3</f>
        <v>１２(H24)</v>
      </c>
      <c r="AO81" t="str">
        <f>'歳出（性質別）'!Z3</f>
        <v>１３(H25)</v>
      </c>
      <c r="AP81" t="str">
        <f>'歳出（性質別）'!AA3</f>
        <v>１４(H26)</v>
      </c>
      <c r="AQ81" t="str">
        <f>'歳出（性質別）'!AB3</f>
        <v>１５(H27)</v>
      </c>
      <c r="AR81" t="str">
        <f>'歳出（性質別）'!AC3</f>
        <v>１６(H28)</v>
      </c>
      <c r="AS81" t="str">
        <f>'歳出（性質別）'!AD3</f>
        <v>１７(H29)</v>
      </c>
      <c r="AT81" t="str">
        <f>'歳出（性質別）'!AE3</f>
        <v>１８(H30)</v>
      </c>
      <c r="AU81" t="str">
        <f>'歳出（性質別）'!AF3</f>
        <v>１９(R１)</v>
      </c>
    </row>
    <row r="82" spans="16:47" x14ac:dyDescent="0.2">
      <c r="P82" t="s">
        <v>146</v>
      </c>
      <c r="Q82">
        <f>'歳出（性質別）'!B4</f>
        <v>8266306</v>
      </c>
      <c r="R82">
        <f>'歳出（性質別）'!C4</f>
        <v>8908985</v>
      </c>
      <c r="S82" s="46">
        <f>'歳出（性質別）'!D4</f>
        <v>9664853</v>
      </c>
      <c r="T82" s="46">
        <f>'歳出（性質別）'!E4</f>
        <v>10480509</v>
      </c>
      <c r="U82" s="46">
        <f>'歳出（性質別）'!F4</f>
        <v>11142460</v>
      </c>
      <c r="V82" s="46">
        <f>'歳出（性質別）'!G4</f>
        <v>11510015</v>
      </c>
      <c r="W82" s="46">
        <f>'歳出（性質別）'!H4</f>
        <v>11890042</v>
      </c>
      <c r="X82" s="46">
        <f>'歳出（性質別）'!I4</f>
        <v>12110419</v>
      </c>
      <c r="Y82" s="46">
        <f>'歳出（性質別）'!J4</f>
        <v>12135573</v>
      </c>
      <c r="Z82" s="46">
        <f>'歳出（性質別）'!K4</f>
        <v>12342019</v>
      </c>
      <c r="AA82" s="46">
        <f>'歳出（性質別）'!L4</f>
        <v>12449711</v>
      </c>
      <c r="AB82" s="46">
        <f>'歳出（性質別）'!M4</f>
        <v>12432479</v>
      </c>
      <c r="AC82" s="46">
        <f>'歳出（性質別）'!N4</f>
        <v>12036343</v>
      </c>
      <c r="AD82" s="46">
        <f>'歳出（性質別）'!O4</f>
        <v>11828038</v>
      </c>
      <c r="AE82" s="46">
        <f>'歳出（性質別）'!P4</f>
        <v>11557693</v>
      </c>
      <c r="AF82" s="46">
        <f>'歳出（性質別）'!Q4</f>
        <v>11395242</v>
      </c>
      <c r="AG82" s="46">
        <f>'歳出（性質別）'!R4</f>
        <v>11204524</v>
      </c>
      <c r="AH82" s="46">
        <f>'歳出（性質別）'!S4</f>
        <v>10769929</v>
      </c>
      <c r="AI82" s="46">
        <f>'歳出（性質別）'!T4</f>
        <v>10633405</v>
      </c>
      <c r="AJ82" s="46">
        <f>'歳出（性質別）'!U4</f>
        <v>10168572</v>
      </c>
      <c r="AK82" s="46">
        <f>'歳出（性質別）'!V4</f>
        <v>9924544</v>
      </c>
      <c r="AL82" s="46">
        <f>'歳出（性質別）'!W4</f>
        <v>9601193</v>
      </c>
      <c r="AM82" s="46">
        <f>'歳出（性質別）'!X4</f>
        <v>9496873</v>
      </c>
      <c r="AN82" s="46">
        <f>'歳出（性質別）'!Y4</f>
        <v>9113844</v>
      </c>
      <c r="AO82" s="46">
        <f>'歳出（性質別）'!Z4</f>
        <v>8997641</v>
      </c>
      <c r="AP82" s="46">
        <f>'歳出（性質別）'!AA4</f>
        <v>8965878</v>
      </c>
      <c r="AQ82" s="46">
        <f>'歳出（性質別）'!AB4</f>
        <v>8913056</v>
      </c>
      <c r="AR82" s="46">
        <f>'歳出（性質別）'!AC4</f>
        <v>8825614</v>
      </c>
      <c r="AS82" s="46">
        <f>'歳出（性質別）'!AD4</f>
        <v>8748125</v>
      </c>
      <c r="AT82" s="46">
        <f>'歳出（性質別）'!AE4</f>
        <v>8742585</v>
      </c>
      <c r="AU82" s="46">
        <f>'歳出（性質別）'!AF4</f>
        <v>8742258</v>
      </c>
    </row>
    <row r="83" spans="16:47" x14ac:dyDescent="0.2">
      <c r="P83" t="s">
        <v>147</v>
      </c>
      <c r="Q83">
        <f>'歳出（性質別）'!B6</f>
        <v>1785541</v>
      </c>
      <c r="R83">
        <f>'歳出（性質別）'!C6</f>
        <v>1971138</v>
      </c>
      <c r="S83" s="46">
        <f>'歳出（性質別）'!D6</f>
        <v>2173657</v>
      </c>
      <c r="T83" s="46">
        <f>'歳出（性質別）'!E6</f>
        <v>2397315</v>
      </c>
      <c r="U83" s="46">
        <f>'歳出（性質別）'!F6</f>
        <v>2663580</v>
      </c>
      <c r="V83" s="46">
        <f>'歳出（性質別）'!G6</f>
        <v>2935385</v>
      </c>
      <c r="W83" s="46">
        <f>'歳出（性質別）'!H6</f>
        <v>3209757</v>
      </c>
      <c r="X83" s="46">
        <f>'歳出（性質別）'!I6</f>
        <v>3490709</v>
      </c>
      <c r="Y83" s="46">
        <f>'歳出（性質別）'!J6</f>
        <v>3851513</v>
      </c>
      <c r="Z83" s="46">
        <f>'歳出（性質別）'!K6</f>
        <v>4265727</v>
      </c>
      <c r="AA83" s="46">
        <f>'歳出（性質別）'!L6</f>
        <v>4865203</v>
      </c>
      <c r="AB83" s="46">
        <f>'歳出（性質別）'!M6</f>
        <v>4009459</v>
      </c>
      <c r="AC83" s="46">
        <f>'歳出（性質別）'!N6</f>
        <v>4428276</v>
      </c>
      <c r="AD83" s="46">
        <f>'歳出（性質別）'!O6</f>
        <v>4977033</v>
      </c>
      <c r="AE83" s="46">
        <f>'歳出（性質別）'!P6</f>
        <v>5660710</v>
      </c>
      <c r="AF83" s="46">
        <f>'歳出（性質別）'!Q6</f>
        <v>5978741</v>
      </c>
      <c r="AG83" s="46">
        <f>'歳出（性質別）'!R6</f>
        <v>6240221</v>
      </c>
      <c r="AH83" s="46">
        <f>'歳出（性質別）'!S6</f>
        <v>6502932</v>
      </c>
      <c r="AI83" s="46">
        <f>'歳出（性質別）'!T6</f>
        <v>6725697</v>
      </c>
      <c r="AJ83" s="46">
        <f>'歳出（性質別）'!U6</f>
        <v>6925064</v>
      </c>
      <c r="AK83" s="46">
        <f>'歳出（性質別）'!V6</f>
        <v>7270313</v>
      </c>
      <c r="AL83" s="46">
        <f>'歳出（性質別）'!W6</f>
        <v>9717745</v>
      </c>
      <c r="AM83" s="46">
        <f>'歳出（性質別）'!X6</f>
        <v>10313576</v>
      </c>
      <c r="AN83" s="46">
        <f>'歳出（性質別）'!Y6</f>
        <v>10345874</v>
      </c>
      <c r="AO83" s="46">
        <f>'歳出（性質別）'!Z6</f>
        <v>10654386</v>
      </c>
      <c r="AP83" s="46">
        <f>'歳出（性質別）'!AA6</f>
        <v>11167327</v>
      </c>
      <c r="AQ83" s="46">
        <f>'歳出（性質別）'!AB6</f>
        <v>11885068</v>
      </c>
      <c r="AR83" s="46">
        <f>'歳出（性質別）'!AC6</f>
        <v>12753449</v>
      </c>
      <c r="AS83" s="46">
        <f>'歳出（性質別）'!AD6</f>
        <v>13401022</v>
      </c>
      <c r="AT83" s="46">
        <f>'歳出（性質別）'!AE6</f>
        <v>13366400</v>
      </c>
      <c r="AU83" s="46">
        <f>'歳出（性質別）'!AF6</f>
        <v>14179151</v>
      </c>
    </row>
    <row r="84" spans="16:47" x14ac:dyDescent="0.2">
      <c r="P84" t="s">
        <v>148</v>
      </c>
      <c r="Q84">
        <f>'歳出（性質別）'!B7</f>
        <v>3617646</v>
      </c>
      <c r="R84">
        <f>'歳出（性質別）'!C7</f>
        <v>3731512</v>
      </c>
      <c r="S84" s="46">
        <f>'歳出（性質別）'!D7</f>
        <v>3887875</v>
      </c>
      <c r="T84" s="46">
        <f>'歳出（性質別）'!E7</f>
        <v>4035490</v>
      </c>
      <c r="U84" s="46">
        <f>'歳出（性質別）'!F7</f>
        <v>4006214</v>
      </c>
      <c r="V84" s="46">
        <f>'歳出（性質別）'!G7</f>
        <v>4333995</v>
      </c>
      <c r="W84" s="46">
        <f>'歳出（性質別）'!H7</f>
        <v>4585278</v>
      </c>
      <c r="X84" s="46">
        <f>'歳出（性質別）'!I7</f>
        <v>5202292</v>
      </c>
      <c r="Y84" s="46">
        <f>'歳出（性質別）'!J7</f>
        <v>5486061</v>
      </c>
      <c r="Z84" s="46">
        <f>'歳出（性質別）'!K7</f>
        <v>5649201</v>
      </c>
      <c r="AA84" s="46">
        <f>'歳出（性質別）'!L7</f>
        <v>5698673</v>
      </c>
      <c r="AB84" s="46">
        <f>'歳出（性質別）'!M7</f>
        <v>5895649</v>
      </c>
      <c r="AC84" s="46">
        <f>'歳出（性質別）'!N7</f>
        <v>6197876</v>
      </c>
      <c r="AD84" s="46">
        <f>'歳出（性質別）'!O7</f>
        <v>5734226</v>
      </c>
      <c r="AE84" s="46">
        <f>'歳出（性質別）'!P7</f>
        <v>5678510</v>
      </c>
      <c r="AF84" s="46">
        <f>'歳出（性質別）'!Q7</f>
        <v>5645289</v>
      </c>
      <c r="AG84" s="46">
        <f>'歳出（性質別）'!R7</f>
        <v>6201128</v>
      </c>
      <c r="AH84" s="46">
        <f>'歳出（性質別）'!S7</f>
        <v>5894248</v>
      </c>
      <c r="AI84" s="46">
        <f>'歳出（性質別）'!T7</f>
        <v>5533577</v>
      </c>
      <c r="AJ84" s="46">
        <f>'歳出（性質別）'!U7</f>
        <v>5577585</v>
      </c>
      <c r="AK84" s="46">
        <f>'歳出（性質別）'!V7</f>
        <v>5256069</v>
      </c>
      <c r="AL84" s="46">
        <f>'歳出（性質別）'!W7</f>
        <v>4634457</v>
      </c>
      <c r="AM84" s="46">
        <f>'歳出（性質別）'!X7</f>
        <v>4689466</v>
      </c>
      <c r="AN84" s="46">
        <f>'歳出（性質別）'!Y7</f>
        <v>4521298</v>
      </c>
      <c r="AO84" s="46">
        <f>'歳出（性質別）'!Z7</f>
        <v>4640138</v>
      </c>
      <c r="AP84" s="46">
        <f>'歳出（性質別）'!AA7</f>
        <v>4418047</v>
      </c>
      <c r="AQ84" s="46">
        <f>'歳出（性質別）'!AB7</f>
        <v>4329605</v>
      </c>
      <c r="AR84" s="46">
        <f>'歳出（性質別）'!AC7</f>
        <v>4538276</v>
      </c>
      <c r="AS84" s="46">
        <f>'歳出（性質別）'!AD7</f>
        <v>4662926</v>
      </c>
      <c r="AT84" s="46">
        <f>'歳出（性質別）'!AE7</f>
        <v>4571918</v>
      </c>
      <c r="AU84" s="46">
        <f>'歳出（性質別）'!AF7</f>
        <v>4603211</v>
      </c>
    </row>
    <row r="85" spans="16:47" x14ac:dyDescent="0.2">
      <c r="P85" t="s">
        <v>149</v>
      </c>
      <c r="Q85">
        <f>'歳出（性質別）'!B10</f>
        <v>2156080</v>
      </c>
      <c r="R85">
        <f>'歳出（性質別）'!C10</f>
        <v>2328921</v>
      </c>
      <c r="S85" s="46">
        <f>'歳出（性質別）'!D10</f>
        <v>2630481</v>
      </c>
      <c r="T85" s="46">
        <f>'歳出（性質別）'!E10</f>
        <v>2853289</v>
      </c>
      <c r="U85" s="46">
        <f>'歳出（性質別）'!F10</f>
        <v>2971866</v>
      </c>
      <c r="V85" s="46">
        <f>'歳出（性質別）'!G10</f>
        <v>2992929</v>
      </c>
      <c r="W85" s="46">
        <f>'歳出（性質別）'!H10</f>
        <v>3275263</v>
      </c>
      <c r="X85" s="46">
        <f>'歳出（性質別）'!I10</f>
        <v>3500565</v>
      </c>
      <c r="Y85" s="46">
        <f>'歳出（性質別）'!J10</f>
        <v>3450764</v>
      </c>
      <c r="Z85" s="46">
        <f>'歳出（性質別）'!K10</f>
        <v>3500874</v>
      </c>
      <c r="AA85" s="46">
        <f>'歳出（性質別）'!L10</f>
        <v>3728220</v>
      </c>
      <c r="AB85" s="46">
        <f>'歳出（性質別）'!M10</f>
        <v>3709879</v>
      </c>
      <c r="AC85" s="46">
        <f>'歳出（性質別）'!N10</f>
        <v>4005006</v>
      </c>
      <c r="AD85" s="46">
        <f>'歳出（性質別）'!O10</f>
        <v>4115963</v>
      </c>
      <c r="AE85" s="46">
        <f>'歳出（性質別）'!P10</f>
        <v>4039740</v>
      </c>
      <c r="AF85" s="46">
        <f>'歳出（性質別）'!Q10</f>
        <v>4486015</v>
      </c>
      <c r="AG85" s="46">
        <f>'歳出（性質別）'!R10</f>
        <v>4637035</v>
      </c>
      <c r="AH85" s="46">
        <f>'歳出（性質別）'!S10</f>
        <v>4620225</v>
      </c>
      <c r="AI85" s="46">
        <f>'歳出（性質別）'!T10</f>
        <v>4990868</v>
      </c>
      <c r="AJ85" s="46">
        <f>'歳出（性質別）'!U10</f>
        <v>5030191</v>
      </c>
      <c r="AK85" s="46">
        <f>'歳出（性質別）'!V10</f>
        <v>5290453</v>
      </c>
      <c r="AL85" s="46">
        <f>'歳出（性質別）'!W10</f>
        <v>5605086</v>
      </c>
      <c r="AM85" s="46">
        <f>'歳出（性質別）'!X10</f>
        <v>6044002</v>
      </c>
      <c r="AN85" s="46">
        <f>'歳出（性質別）'!Y10</f>
        <v>5790995</v>
      </c>
      <c r="AO85" s="46">
        <f>'歳出（性質別）'!Z10</f>
        <v>5884679</v>
      </c>
      <c r="AP85" s="46">
        <f>'歳出（性質別）'!AA10</f>
        <v>6139762</v>
      </c>
      <c r="AQ85" s="46">
        <f>'歳出（性質別）'!AB10</f>
        <v>6853211</v>
      </c>
      <c r="AR85" s="46">
        <f>'歳出（性質別）'!AC10</f>
        <v>6801420</v>
      </c>
      <c r="AS85" s="46">
        <f>'歳出（性質別）'!AD10</f>
        <v>6839852</v>
      </c>
      <c r="AT85" s="46">
        <f>'歳出（性質別）'!AE10</f>
        <v>7177459</v>
      </c>
      <c r="AU85" s="46">
        <f>'歳出（性質別）'!AF10</f>
        <v>7426573</v>
      </c>
    </row>
    <row r="86" spans="16:47" x14ac:dyDescent="0.2">
      <c r="P86" t="s">
        <v>150</v>
      </c>
      <c r="Q86">
        <f>'歳出（性質別）'!B11</f>
        <v>276549</v>
      </c>
      <c r="R86">
        <f>'歳出（性質別）'!C11</f>
        <v>320797</v>
      </c>
      <c r="S86" s="46">
        <f>'歳出（性質別）'!D11</f>
        <v>358581</v>
      </c>
      <c r="T86" s="46">
        <f>'歳出（性質別）'!E11</f>
        <v>399317</v>
      </c>
      <c r="U86" s="46">
        <f>'歳出（性質別）'!F11</f>
        <v>221855</v>
      </c>
      <c r="V86" s="46">
        <f>'歳出（性質別）'!G11</f>
        <v>334061</v>
      </c>
      <c r="W86" s="46">
        <f>'歳出（性質別）'!H11</f>
        <v>305389</v>
      </c>
      <c r="X86" s="46">
        <f>'歳出（性質別）'!I11</f>
        <v>322953</v>
      </c>
      <c r="Y86" s="46">
        <f>'歳出（性質別）'!J11</f>
        <v>329600</v>
      </c>
      <c r="Z86" s="46">
        <f>'歳出（性質別）'!K11</f>
        <v>108632</v>
      </c>
      <c r="AA86" s="46">
        <f>'歳出（性質別）'!L11</f>
        <v>389799</v>
      </c>
      <c r="AB86" s="46">
        <f>'歳出（性質別）'!M11</f>
        <v>428292</v>
      </c>
      <c r="AC86" s="46">
        <f>'歳出（性質別）'!N11</f>
        <v>417204</v>
      </c>
      <c r="AD86" s="46">
        <f>'歳出（性質別）'!O11</f>
        <v>343114</v>
      </c>
      <c r="AE86" s="46">
        <f>'歳出（性質別）'!P11</f>
        <v>336174</v>
      </c>
      <c r="AF86" s="46">
        <f>'歳出（性質別）'!Q11</f>
        <v>348546</v>
      </c>
      <c r="AG86" s="46">
        <f>'歳出（性質別）'!R11</f>
        <v>339648</v>
      </c>
      <c r="AH86" s="46">
        <f>'歳出（性質別）'!S11</f>
        <v>342746</v>
      </c>
      <c r="AI86" s="46">
        <f>'歳出（性質別）'!T11</f>
        <v>179937</v>
      </c>
      <c r="AJ86" s="46">
        <f>'歳出（性質別）'!U11</f>
        <v>191063</v>
      </c>
      <c r="AK86" s="46">
        <f>'歳出（性質別）'!V11</f>
        <v>212476</v>
      </c>
      <c r="AL86" s="46">
        <f>'歳出（性質別）'!W11</f>
        <v>213909</v>
      </c>
      <c r="AM86" s="46">
        <f>'歳出（性質別）'!X11</f>
        <v>207757</v>
      </c>
      <c r="AN86" s="46">
        <f>'歳出（性質別）'!Y11</f>
        <v>193874</v>
      </c>
      <c r="AO86" s="46">
        <f>'歳出（性質別）'!Z11</f>
        <v>192120</v>
      </c>
      <c r="AP86" s="46">
        <f>'歳出（性質別）'!AA11</f>
        <v>204731</v>
      </c>
      <c r="AQ86" s="46">
        <f>'歳出（性質別）'!AB11</f>
        <v>199603</v>
      </c>
      <c r="AR86" s="46">
        <f>'歳出（性質別）'!AC11</f>
        <v>213038</v>
      </c>
      <c r="AS86" s="46">
        <f>'歳出（性質別）'!AD11</f>
        <v>217444</v>
      </c>
      <c r="AT86" s="46">
        <f>'歳出（性質別）'!AE11</f>
        <v>219517</v>
      </c>
      <c r="AU86" s="46">
        <f>'歳出（性質別）'!AF11</f>
        <v>244296</v>
      </c>
    </row>
    <row r="87" spans="16:47" x14ac:dyDescent="0.2">
      <c r="P87" t="s">
        <v>151</v>
      </c>
      <c r="Q87">
        <f>'歳出（性質別）'!B16</f>
        <v>1300823</v>
      </c>
      <c r="R87">
        <f>'歳出（性質別）'!C16</f>
        <v>1533262</v>
      </c>
      <c r="S87" s="46">
        <f>'歳出（性質別）'!D16</f>
        <v>2068155</v>
      </c>
      <c r="T87" s="46">
        <f>'歳出（性質別）'!E16</f>
        <v>2436770</v>
      </c>
      <c r="U87" s="46">
        <f>'歳出（性質別）'!F16</f>
        <v>2989003</v>
      </c>
      <c r="V87" s="46">
        <f>'歳出（性質別）'!G16</f>
        <v>3744571</v>
      </c>
      <c r="W87" s="46">
        <f>'歳出（性質別）'!H16</f>
        <v>4082602</v>
      </c>
      <c r="X87" s="46">
        <f>'歳出（性質別）'!I16</f>
        <v>4111495</v>
      </c>
      <c r="Y87" s="46">
        <f>'歳出（性質別）'!J16</f>
        <v>4072654</v>
      </c>
      <c r="Z87" s="46">
        <f>'歳出（性質別）'!K16</f>
        <v>3979406</v>
      </c>
      <c r="AA87" s="46">
        <f>'歳出（性質別）'!L16</f>
        <v>3856055</v>
      </c>
      <c r="AB87" s="46">
        <f>'歳出（性質別）'!M16</f>
        <v>3838213</v>
      </c>
      <c r="AC87" s="46">
        <f>'歳出（性質別）'!N16</f>
        <v>3939134</v>
      </c>
      <c r="AD87" s="46">
        <f>'歳出（性質別）'!O16</f>
        <v>4089818</v>
      </c>
      <c r="AE87" s="46">
        <f>'歳出（性質別）'!P16</f>
        <v>3967217</v>
      </c>
      <c r="AF87" s="46">
        <f>'歳出（性質別）'!Q16</f>
        <v>3855748</v>
      </c>
      <c r="AG87" s="46">
        <f>'歳出（性質別）'!R16</f>
        <v>4560286</v>
      </c>
      <c r="AH87" s="46">
        <f>'歳出（性質別）'!S16</f>
        <v>4898368</v>
      </c>
      <c r="AI87" s="46">
        <f>'歳出（性質別）'!T16</f>
        <v>4973626</v>
      </c>
      <c r="AJ87" s="46">
        <f>'歳出（性質別）'!U16</f>
        <v>4923939</v>
      </c>
      <c r="AK87" s="46">
        <f>'歳出（性質別）'!V16</f>
        <v>4568894</v>
      </c>
      <c r="AL87" s="46">
        <f>'歳出（性質別）'!W16</f>
        <v>5432827</v>
      </c>
      <c r="AM87" s="46">
        <f>'歳出（性質別）'!X16</f>
        <v>5520761</v>
      </c>
      <c r="AN87" s="46">
        <f>'歳出（性質別）'!Y16</f>
        <v>5521731</v>
      </c>
      <c r="AO87" s="46">
        <f>'歳出（性質別）'!Z16</f>
        <v>5509205</v>
      </c>
      <c r="AP87" s="46">
        <f>'歳出（性質別）'!AA16</f>
        <v>5756773</v>
      </c>
      <c r="AQ87" s="46">
        <f>'歳出（性質別）'!AB16</f>
        <v>6164954</v>
      </c>
      <c r="AR87" s="46">
        <f>'歳出（性質別）'!AC16</f>
        <v>5702462</v>
      </c>
      <c r="AS87" s="46">
        <f>'歳出（性質別）'!AD16</f>
        <v>4444501</v>
      </c>
      <c r="AT87" s="46">
        <f>'歳出（性質別）'!AE16</f>
        <v>4032804</v>
      </c>
      <c r="AU87" s="46">
        <f>'歳出（性質別）'!AF16</f>
        <v>3482556</v>
      </c>
    </row>
    <row r="88" spans="16:47" x14ac:dyDescent="0.2">
      <c r="P88" t="s">
        <v>153</v>
      </c>
      <c r="Q88">
        <f>'歳出（性質別）'!B18</f>
        <v>10553643</v>
      </c>
      <c r="R88">
        <f>'歳出（性質別）'!C18</f>
        <v>10480937</v>
      </c>
      <c r="S88" s="46">
        <f>'歳出（性質別）'!D18</f>
        <v>12585711</v>
      </c>
      <c r="T88" s="46">
        <f>'歳出（性質別）'!E18</f>
        <v>15649507</v>
      </c>
      <c r="U88" s="46">
        <f>'歳出（性質別）'!F18</f>
        <v>16547511</v>
      </c>
      <c r="V88" s="46">
        <f>'歳出（性質別）'!G18</f>
        <v>10893546</v>
      </c>
      <c r="W88" s="46">
        <f>'歳出（性質別）'!H18</f>
        <v>10377529</v>
      </c>
      <c r="X88" s="46">
        <f>'歳出（性質別）'!I18</f>
        <v>9551005</v>
      </c>
      <c r="Y88" s="46">
        <f>'歳出（性質別）'!J18</f>
        <v>7267087</v>
      </c>
      <c r="Z88" s="46">
        <f>'歳出（性質別）'!K18</f>
        <v>7121442</v>
      </c>
      <c r="AA88" s="46">
        <f>'歳出（性質別）'!L18</f>
        <v>6117606</v>
      </c>
      <c r="AB88" s="46">
        <f>'歳出（性質別）'!M18</f>
        <v>6886896</v>
      </c>
      <c r="AC88" s="46">
        <f>'歳出（性質別）'!N18</f>
        <v>7199669</v>
      </c>
      <c r="AD88" s="46">
        <f>'歳出（性質別）'!O18</f>
        <v>7969983</v>
      </c>
      <c r="AE88" s="46">
        <f>'歳出（性質別）'!P18</f>
        <v>6038252</v>
      </c>
      <c r="AF88" s="46">
        <f>'歳出（性質別）'!Q18</f>
        <v>7056315</v>
      </c>
      <c r="AG88" s="46">
        <f>'歳出（性質別）'!R18</f>
        <v>7204138</v>
      </c>
      <c r="AH88" s="46">
        <f>'歳出（性質別）'!S18</f>
        <v>7049438</v>
      </c>
      <c r="AI88" s="46">
        <f>'歳出（性質別）'!T18</f>
        <v>7174397</v>
      </c>
      <c r="AJ88" s="46">
        <f>'歳出（性質別）'!U18</f>
        <v>6754092</v>
      </c>
      <c r="AK88" s="46">
        <f>'歳出（性質別）'!V18</f>
        <v>7005349</v>
      </c>
      <c r="AL88" s="46">
        <f>'歳出（性質別）'!W18</f>
        <v>7648288</v>
      </c>
      <c r="AM88" s="46">
        <f>'歳出（性質別）'!X18</f>
        <v>8100903</v>
      </c>
      <c r="AN88" s="46">
        <f>'歳出（性質別）'!Y18</f>
        <v>10230201</v>
      </c>
      <c r="AO88" s="46">
        <f>'歳出（性質別）'!Z18</f>
        <v>7357962</v>
      </c>
      <c r="AP88" s="46">
        <f>'歳出（性質別）'!AA18</f>
        <v>8748515</v>
      </c>
      <c r="AQ88" s="46">
        <f>'歳出（性質別）'!AB18</f>
        <v>9564260</v>
      </c>
      <c r="AR88" s="46">
        <f>'歳出（性質別）'!AC18</f>
        <v>7095471</v>
      </c>
      <c r="AS88" s="46">
        <f>'歳出（性質別）'!AD18</f>
        <v>7856160</v>
      </c>
      <c r="AT88" s="46">
        <f>'歳出（性質別）'!AE18</f>
        <v>6687721</v>
      </c>
      <c r="AU88" s="46">
        <f>'歳出（性質別）'!AF18</f>
        <v>6475237</v>
      </c>
    </row>
    <row r="89" spans="16:47" x14ac:dyDescent="0.2">
      <c r="P89" t="s">
        <v>152</v>
      </c>
      <c r="Q89">
        <f>'歳出（性質別）'!B23</f>
        <v>34619445</v>
      </c>
      <c r="R89">
        <f>'歳出（性質別）'!C23</f>
        <v>37841250</v>
      </c>
      <c r="S89" s="46">
        <f>'歳出（性質別）'!D23</f>
        <v>41754630</v>
      </c>
      <c r="T89" s="46">
        <f>'歳出（性質別）'!E23</f>
        <v>46390593</v>
      </c>
      <c r="U89" s="46">
        <f>'歳出（性質別）'!F23</f>
        <v>48493999</v>
      </c>
      <c r="V89" s="46">
        <f>'歳出（性質別）'!G23</f>
        <v>44640816</v>
      </c>
      <c r="W89" s="46">
        <f>'歳出（性質別）'!H23</f>
        <v>45565965</v>
      </c>
      <c r="X89" s="46">
        <f>'歳出（性質別）'!I23</f>
        <v>46095235</v>
      </c>
      <c r="Y89" s="46">
        <f>'歳出（性質別）'!J23</f>
        <v>46313905</v>
      </c>
      <c r="Z89" s="46">
        <f>'歳出（性質別）'!K23</f>
        <v>46912157</v>
      </c>
      <c r="AA89" s="46">
        <f>'歳出（性質別）'!L23</f>
        <v>48980766</v>
      </c>
      <c r="AB89" s="46">
        <f>'歳出（性質別）'!M23</f>
        <v>48489999</v>
      </c>
      <c r="AC89" s="46">
        <f>'歳出（性質別）'!N23</f>
        <v>49201318</v>
      </c>
      <c r="AD89" s="46">
        <f>'歳出（性質別）'!O23</f>
        <v>49020007</v>
      </c>
      <c r="AE89" s="46">
        <f>'歳出（性質別）'!P23</f>
        <v>48430080</v>
      </c>
      <c r="AF89" s="46">
        <f>'歳出（性質別）'!Q23</f>
        <v>49120720</v>
      </c>
      <c r="AG89" s="46">
        <f>'歳出（性質別）'!R23</f>
        <v>50463964</v>
      </c>
      <c r="AH89" s="46">
        <f>'歳出（性質別）'!S23</f>
        <v>50879112</v>
      </c>
      <c r="AI89" s="46">
        <f>'歳出（性質別）'!T23</f>
        <v>51714070</v>
      </c>
      <c r="AJ89" s="46">
        <f>'歳出（性質別）'!U23</f>
        <v>51237753</v>
      </c>
      <c r="AK89" s="46">
        <f>'歳出（性質別）'!V23</f>
        <v>52764168</v>
      </c>
      <c r="AL89" s="46">
        <f>'歳出（性質別）'!W23</f>
        <v>53473609</v>
      </c>
      <c r="AM89" s="46">
        <f>'歳出（性質別）'!X23</f>
        <v>55696223</v>
      </c>
      <c r="AN89" s="46">
        <f>'歳出（性質別）'!Y23</f>
        <v>56761094</v>
      </c>
      <c r="AO89" s="46">
        <f>'歳出（性質別）'!Z23</f>
        <v>58407810</v>
      </c>
      <c r="AP89" s="46">
        <f>'歳出（性質別）'!AA23</f>
        <v>56339365</v>
      </c>
      <c r="AQ89" s="46">
        <f>'歳出（性質別）'!AB23</f>
        <v>60687708</v>
      </c>
      <c r="AR89" s="46">
        <f>'歳出（性質別）'!AC23</f>
        <v>57725436</v>
      </c>
      <c r="AS89" s="46">
        <f>'歳出（性質別）'!AD23</f>
        <v>58138904</v>
      </c>
      <c r="AT89" s="46">
        <f>'歳出（性質別）'!AE23</f>
        <v>56741975</v>
      </c>
      <c r="AU89" s="46">
        <f>'歳出（性質別）'!AF23</f>
        <v>58051824</v>
      </c>
    </row>
    <row r="115" spans="13:47" x14ac:dyDescent="0.2">
      <c r="M115" s="38" t="str">
        <f>財政指標!$L$1</f>
        <v>小山市</v>
      </c>
    </row>
    <row r="120" spans="13:47" x14ac:dyDescent="0.2">
      <c r="P120">
        <f>'歳出（目的別）'!A3</f>
        <v>0</v>
      </c>
      <c r="Q120" t="str">
        <f>'歳出（目的別）'!B3</f>
        <v>８９（元）</v>
      </c>
      <c r="R120" t="str">
        <f>'歳出（目的別）'!C3</f>
        <v>９０（H2）</v>
      </c>
      <c r="S120" t="str">
        <f>'歳出（目的別）'!D3</f>
        <v>９１（H3）</v>
      </c>
      <c r="T120" t="str">
        <f>'歳出（目的別）'!E3</f>
        <v>９２（H4）</v>
      </c>
      <c r="U120" t="str">
        <f>'歳出（目的別）'!F3</f>
        <v>９３（H5）</v>
      </c>
      <c r="V120" t="str">
        <f>'歳出（目的別）'!G3</f>
        <v>９４（H6）</v>
      </c>
      <c r="W120" t="str">
        <f>'歳出（目的別）'!H3</f>
        <v>９５（H7）</v>
      </c>
      <c r="X120" t="str">
        <f>'歳出（目的別）'!I3</f>
        <v>９６（H8）</v>
      </c>
      <c r="Y120" t="str">
        <f>'歳出（目的別）'!J3</f>
        <v>９７(H9）</v>
      </c>
      <c r="Z120" t="str">
        <f>'歳出（目的別）'!K3</f>
        <v>９８(H10）</v>
      </c>
      <c r="AA120" t="str">
        <f>'歳出（目的別）'!L3</f>
        <v>９９(H11)</v>
      </c>
      <c r="AB120" t="str">
        <f>'歳出（目的別）'!M3</f>
        <v>００(H12)</v>
      </c>
      <c r="AC120" t="str">
        <f>'歳出（目的別）'!N3</f>
        <v>０１(H13)</v>
      </c>
      <c r="AD120" t="str">
        <f>'歳出（目的別）'!O3</f>
        <v>０２(H14)</v>
      </c>
      <c r="AE120" t="str">
        <f>'歳出（目的別）'!P3</f>
        <v>０３(H15)</v>
      </c>
      <c r="AF120" t="str">
        <f>'歳出（目的別）'!Q3</f>
        <v>０４(H16)</v>
      </c>
      <c r="AG120" t="str">
        <f>'歳出（目的別）'!R3</f>
        <v>０５(H17)</v>
      </c>
      <c r="AH120" t="str">
        <f>'歳出（目的別）'!S3</f>
        <v>０６(H18)</v>
      </c>
      <c r="AI120" t="str">
        <f>'歳出（目的別）'!T3</f>
        <v>０７(H19)</v>
      </c>
      <c r="AJ120" t="str">
        <f>'歳出（目的別）'!U3</f>
        <v>０８(H20)</v>
      </c>
      <c r="AK120" t="str">
        <f>'歳出（目的別）'!V3</f>
        <v>０９(H21)</v>
      </c>
      <c r="AL120" t="str">
        <f>'歳出（目的別）'!W3</f>
        <v>１０(H22)</v>
      </c>
      <c r="AM120" t="str">
        <f>'歳出（目的別）'!X3</f>
        <v>１１(H23)</v>
      </c>
      <c r="AN120" t="str">
        <f>'歳出（目的別）'!Y3</f>
        <v>１２(H24)</v>
      </c>
      <c r="AO120" t="str">
        <f>'歳出（目的別）'!Z3</f>
        <v>１３(H25)</v>
      </c>
      <c r="AP120" t="str">
        <f>'歳出（目的別）'!AA3</f>
        <v>１４(H26)</v>
      </c>
      <c r="AQ120" t="str">
        <f>'歳出（目的別）'!AB3</f>
        <v>１５(H27)</v>
      </c>
      <c r="AR120" t="str">
        <f>'歳出（目的別）'!AC3</f>
        <v>１６(H28)</v>
      </c>
      <c r="AS120" t="str">
        <f>'歳出（目的別）'!AD3</f>
        <v>１７(H29)</v>
      </c>
      <c r="AT120" t="str">
        <f>'歳出（目的別）'!AE3</f>
        <v>１８(H30)</v>
      </c>
      <c r="AU120" t="str">
        <f>'歳出（目的別）'!AF3</f>
        <v>１９(R１)</v>
      </c>
    </row>
    <row r="121" spans="13:47" x14ac:dyDescent="0.2">
      <c r="P121" t="s">
        <v>154</v>
      </c>
      <c r="Q121">
        <f>'歳出（目的別）'!B5</f>
        <v>4570962</v>
      </c>
      <c r="R121">
        <f>'歳出（目的別）'!C5</f>
        <v>5597024</v>
      </c>
      <c r="S121" s="46">
        <f>'歳出（目的別）'!D5</f>
        <v>4720055</v>
      </c>
      <c r="T121" s="46">
        <f>'歳出（目的別）'!E5</f>
        <v>4656590</v>
      </c>
      <c r="U121" s="46">
        <f>'歳出（目的別）'!F5</f>
        <v>4438445</v>
      </c>
      <c r="V121" s="46">
        <f>'歳出（目的別）'!G5</f>
        <v>4569540</v>
      </c>
      <c r="W121" s="46">
        <f>'歳出（目的別）'!H5</f>
        <v>4626716</v>
      </c>
      <c r="X121" s="46">
        <f>'歳出（目的別）'!I5</f>
        <v>4407008</v>
      </c>
      <c r="Y121" s="46">
        <f>'歳出（目的別）'!J5</f>
        <v>4502613</v>
      </c>
      <c r="Z121" s="46">
        <f>'歳出（目的別）'!K5</f>
        <v>5083187</v>
      </c>
      <c r="AA121" s="46">
        <f>'歳出（目的別）'!L5</f>
        <v>5955014</v>
      </c>
      <c r="AB121" s="46">
        <f>'歳出（目的別）'!M5</f>
        <v>5954361</v>
      </c>
      <c r="AC121" s="46">
        <f>'歳出（目的別）'!N5</f>
        <v>6413654</v>
      </c>
      <c r="AD121" s="46">
        <f>'歳出（目的別）'!O5</f>
        <v>6137052</v>
      </c>
      <c r="AE121" s="46">
        <f>'歳出（目的別）'!P5</f>
        <v>7143199</v>
      </c>
      <c r="AF121" s="46">
        <f>'歳出（目的別）'!Q5</f>
        <v>6174326</v>
      </c>
      <c r="AG121" s="46">
        <f>'歳出（目的別）'!R5</f>
        <v>5965215</v>
      </c>
      <c r="AH121" s="46">
        <f>'歳出（目的別）'!S5</f>
        <v>6878031</v>
      </c>
      <c r="AI121" s="46">
        <f>'歳出（目的別）'!T5</f>
        <v>7004236</v>
      </c>
      <c r="AJ121" s="46">
        <f>'歳出（目的別）'!U5</f>
        <v>7191508</v>
      </c>
      <c r="AK121" s="46">
        <f>'歳出（目的別）'!V5</f>
        <v>8518941</v>
      </c>
      <c r="AL121" s="46">
        <f>'歳出（目的別）'!W5</f>
        <v>5757216</v>
      </c>
      <c r="AM121" s="46">
        <f>'歳出（目的別）'!X5</f>
        <v>6047933</v>
      </c>
      <c r="AN121" s="46">
        <f>'歳出（目的別）'!Y5</f>
        <v>6169693</v>
      </c>
      <c r="AO121" s="46">
        <f>'歳出（目的別）'!Z5</f>
        <v>7511238</v>
      </c>
      <c r="AP121" s="46">
        <f>'歳出（目的別）'!AA5</f>
        <v>5776734</v>
      </c>
      <c r="AQ121" s="46">
        <f>'歳出（目的別）'!AB5</f>
        <v>6317888</v>
      </c>
      <c r="AR121" s="46">
        <f>'歳出（目的別）'!AC5</f>
        <v>5827200</v>
      </c>
      <c r="AS121" s="46">
        <f>'歳出（目的別）'!AD5</f>
        <v>5488398</v>
      </c>
      <c r="AT121" s="46">
        <f>'歳出（目的別）'!AE5</f>
        <v>5506975</v>
      </c>
      <c r="AU121" s="46">
        <f>'歳出（目的別）'!AF5</f>
        <v>7142543</v>
      </c>
    </row>
    <row r="122" spans="13:47" x14ac:dyDescent="0.2">
      <c r="P122" t="s">
        <v>155</v>
      </c>
      <c r="Q122">
        <f>'歳出（目的別）'!B6</f>
        <v>3874422</v>
      </c>
      <c r="R122">
        <f>'歳出（目的別）'!C6</f>
        <v>4122066</v>
      </c>
      <c r="S122" s="46">
        <f>'歳出（目的別）'!D6</f>
        <v>4643818</v>
      </c>
      <c r="T122" s="46">
        <f>'歳出（目的別）'!E6</f>
        <v>5304892</v>
      </c>
      <c r="U122" s="46">
        <f>'歳出（目的別）'!F6</f>
        <v>5465779</v>
      </c>
      <c r="V122" s="46">
        <f>'歳出（目的別）'!G6</f>
        <v>6084247</v>
      </c>
      <c r="W122" s="46">
        <f>'歳出（目的別）'!H6</f>
        <v>6519511</v>
      </c>
      <c r="X122" s="46">
        <f>'歳出（目的別）'!I6</f>
        <v>7018676</v>
      </c>
      <c r="Y122" s="46">
        <f>'歳出（目的別）'!J6</f>
        <v>8230304</v>
      </c>
      <c r="Z122" s="46">
        <f>'歳出（目的別）'!K6</f>
        <v>8583329</v>
      </c>
      <c r="AA122" s="46">
        <f>'歳出（目的別）'!L6</f>
        <v>9525085</v>
      </c>
      <c r="AB122" s="46">
        <f>'歳出（目的別）'!M6</f>
        <v>7983726</v>
      </c>
      <c r="AC122" s="46">
        <f>'歳出（目的別）'!N6</f>
        <v>8661893</v>
      </c>
      <c r="AD122" s="46">
        <f>'歳出（目的別）'!O6</f>
        <v>9055665</v>
      </c>
      <c r="AE122" s="46">
        <f>'歳出（目的別）'!P6</f>
        <v>9771372</v>
      </c>
      <c r="AF122" s="46">
        <f>'歳出（目的別）'!Q6</f>
        <v>10458098</v>
      </c>
      <c r="AG122" s="46">
        <f>'歳出（目的別）'!R6</f>
        <v>10946013</v>
      </c>
      <c r="AH122" s="46">
        <f>'歳出（目的別）'!S6</f>
        <v>11405216</v>
      </c>
      <c r="AI122" s="46">
        <f>'歳出（目的別）'!T6</f>
        <v>12230596</v>
      </c>
      <c r="AJ122" s="46">
        <f>'歳出（目的別）'!U6</f>
        <v>12360201</v>
      </c>
      <c r="AK122" s="46">
        <f>'歳出（目的別）'!V6</f>
        <v>12785679</v>
      </c>
      <c r="AL122" s="46">
        <f>'歳出（目的別）'!W6</f>
        <v>15578453</v>
      </c>
      <c r="AM122" s="46">
        <f>'歳出（目的別）'!X6</f>
        <v>16363093</v>
      </c>
      <c r="AN122" s="46">
        <f>'歳出（目的別）'!Y6</f>
        <v>16569140</v>
      </c>
      <c r="AO122" s="46">
        <f>'歳出（目的別）'!Z6</f>
        <v>16859979</v>
      </c>
      <c r="AP122" s="46">
        <f>'歳出（目的別）'!AA6</f>
        <v>17738888</v>
      </c>
      <c r="AQ122" s="46">
        <f>'歳出（目的別）'!AB6</f>
        <v>18574994</v>
      </c>
      <c r="AR122" s="46">
        <f>'歳出（目的別）'!AC6</f>
        <v>19367728</v>
      </c>
      <c r="AS122" s="46">
        <f>'歳出（目的別）'!AD6</f>
        <v>19518902</v>
      </c>
      <c r="AT122" s="46">
        <f>'歳出（目的別）'!AE6</f>
        <v>19360419</v>
      </c>
      <c r="AU122" s="46">
        <f>'歳出（目的別）'!AF6</f>
        <v>20420260</v>
      </c>
    </row>
    <row r="123" spans="13:47" x14ac:dyDescent="0.2">
      <c r="P123" t="s">
        <v>156</v>
      </c>
      <c r="Q123">
        <f>'歳出（目的別）'!B7</f>
        <v>2738130</v>
      </c>
      <c r="R123">
        <f>'歳出（目的別）'!C7</f>
        <v>3410333</v>
      </c>
      <c r="S123" s="46">
        <f>'歳出（目的別）'!D7</f>
        <v>3959333</v>
      </c>
      <c r="T123" s="46">
        <f>'歳出（目的別）'!E7</f>
        <v>3786230</v>
      </c>
      <c r="U123" s="46">
        <f>'歳出（目的別）'!F7</f>
        <v>3982177</v>
      </c>
      <c r="V123" s="46">
        <f>'歳出（目的別）'!G7</f>
        <v>4090381</v>
      </c>
      <c r="W123" s="46">
        <f>'歳出（目的別）'!H7</f>
        <v>4328297</v>
      </c>
      <c r="X123" s="46">
        <f>'歳出（目的別）'!I7</f>
        <v>4545318</v>
      </c>
      <c r="Y123" s="46">
        <f>'歳出（目的別）'!J7</f>
        <v>4993520</v>
      </c>
      <c r="Z123" s="46">
        <f>'歳出（目的別）'!K7</f>
        <v>4839846</v>
      </c>
      <c r="AA123" s="46">
        <f>'歳出（目的別）'!L7</f>
        <v>5161042</v>
      </c>
      <c r="AB123" s="46">
        <f>'歳出（目的別）'!M7</f>
        <v>5359418</v>
      </c>
      <c r="AC123" s="46">
        <f>'歳出（目的別）'!N7</f>
        <v>4867440</v>
      </c>
      <c r="AD123" s="46">
        <f>'歳出（目的別）'!O7</f>
        <v>5079308</v>
      </c>
      <c r="AE123" s="46">
        <f>'歳出（目的別）'!P7</f>
        <v>4642596</v>
      </c>
      <c r="AF123" s="46">
        <f>'歳出（目的別）'!Q7</f>
        <v>4194511</v>
      </c>
      <c r="AG123" s="46">
        <f>'歳出（目的別）'!R7</f>
        <v>4434298</v>
      </c>
      <c r="AH123" s="46">
        <f>'歳出（目的別）'!S7</f>
        <v>4543053</v>
      </c>
      <c r="AI123" s="46">
        <f>'歳出（目的別）'!T7</f>
        <v>4701636</v>
      </c>
      <c r="AJ123" s="46">
        <f>'歳出（目的別）'!U7</f>
        <v>5022320</v>
      </c>
      <c r="AK123" s="46">
        <f>'歳出（目的別）'!V7</f>
        <v>5003353</v>
      </c>
      <c r="AL123" s="46">
        <f>'歳出（目的別）'!W7</f>
        <v>5247789</v>
      </c>
      <c r="AM123" s="46">
        <f>'歳出（目的別）'!X7</f>
        <v>4982940</v>
      </c>
      <c r="AN123" s="46">
        <f>'歳出（目的別）'!Y7</f>
        <v>5002616</v>
      </c>
      <c r="AO123" s="46">
        <f>'歳出（目的別）'!Z7</f>
        <v>6905625</v>
      </c>
      <c r="AP123" s="46">
        <f>'歳出（目的別）'!AA7</f>
        <v>6049289</v>
      </c>
      <c r="AQ123" s="46">
        <f>'歳出（目的別）'!AB7</f>
        <v>5961028</v>
      </c>
      <c r="AR123" s="46">
        <f>'歳出（目的別）'!AC7</f>
        <v>5269965</v>
      </c>
      <c r="AS123" s="46">
        <f>'歳出（目的別）'!AD7</f>
        <v>5724568</v>
      </c>
      <c r="AT123" s="46">
        <f>'歳出（目的別）'!AE7</f>
        <v>5265511</v>
      </c>
      <c r="AU123" s="46">
        <f>'歳出（目的別）'!AF7</f>
        <v>5462686</v>
      </c>
    </row>
    <row r="124" spans="13:47" x14ac:dyDescent="0.2">
      <c r="P124" t="s">
        <v>170</v>
      </c>
      <c r="Q124">
        <f>'歳出（目的別）'!B9</f>
        <v>1212683</v>
      </c>
      <c r="R124">
        <f>'歳出（目的別）'!C9</f>
        <v>1289950</v>
      </c>
      <c r="S124" s="46">
        <f>'歳出（目的別）'!D9</f>
        <v>1433605</v>
      </c>
      <c r="T124" s="46">
        <f>'歳出（目的別）'!E9</f>
        <v>1658326</v>
      </c>
      <c r="U124" s="46">
        <f>'歳出（目的別）'!F9</f>
        <v>1697587</v>
      </c>
      <c r="V124" s="46">
        <f>'歳出（目的別）'!G9</f>
        <v>1747080</v>
      </c>
      <c r="W124" s="46">
        <f>'歳出（目的別）'!H9</f>
        <v>1819593</v>
      </c>
      <c r="X124" s="46">
        <f>'歳出（目的別）'!I9</f>
        <v>1775104</v>
      </c>
      <c r="Y124" s="46">
        <f>'歳出（目的別）'!J9</f>
        <v>1542609</v>
      </c>
      <c r="Z124" s="46">
        <f>'歳出（目的別）'!K9</f>
        <v>1638232</v>
      </c>
      <c r="AA124" s="46">
        <f>'歳出（目的別）'!L9</f>
        <v>1474966</v>
      </c>
      <c r="AB124" s="46">
        <f>'歳出（目的別）'!M9</f>
        <v>1461836</v>
      </c>
      <c r="AC124" s="46">
        <f>'歳出（目的別）'!N9</f>
        <v>1389884</v>
      </c>
      <c r="AD124" s="46">
        <f>'歳出（目的別）'!O9</f>
        <v>1546904</v>
      </c>
      <c r="AE124" s="46">
        <f>'歳出（目的別）'!P9</f>
        <v>1433140</v>
      </c>
      <c r="AF124" s="46">
        <f>'歳出（目的別）'!Q9</f>
        <v>2422276</v>
      </c>
      <c r="AG124" s="46">
        <f>'歳出（目的別）'!R9</f>
        <v>1931848</v>
      </c>
      <c r="AH124" s="46">
        <f>'歳出（目的別）'!S9</f>
        <v>1564629</v>
      </c>
      <c r="AI124" s="46">
        <f>'歳出（目的別）'!T9</f>
        <v>1449964</v>
      </c>
      <c r="AJ124" s="46">
        <f>'歳出（目的別）'!U9</f>
        <v>1678241</v>
      </c>
      <c r="AK124" s="46">
        <f>'歳出（目的別）'!V9</f>
        <v>1666730</v>
      </c>
      <c r="AL124" s="46">
        <f>'歳出（目的別）'!W9</f>
        <v>1789329</v>
      </c>
      <c r="AM124" s="46">
        <f>'歳出（目的別）'!X9</f>
        <v>2097804</v>
      </c>
      <c r="AN124" s="46">
        <f>'歳出（目的別）'!Y9</f>
        <v>1703789</v>
      </c>
      <c r="AO124" s="46">
        <f>'歳出（目的別）'!Z9</f>
        <v>2009953</v>
      </c>
      <c r="AP124" s="46">
        <f>'歳出（目的別）'!AA9</f>
        <v>2503398</v>
      </c>
      <c r="AQ124" s="46">
        <f>'歳出（目的別）'!AB9</f>
        <v>3393216</v>
      </c>
      <c r="AR124" s="46">
        <f>'歳出（目的別）'!AC9</f>
        <v>2324598</v>
      </c>
      <c r="AS124" s="46">
        <f>'歳出（目的別）'!AD9</f>
        <v>2347889</v>
      </c>
      <c r="AT124" s="46">
        <f>'歳出（目的別）'!AE9</f>
        <v>2039920</v>
      </c>
      <c r="AU124" s="46">
        <f>'歳出（目的別）'!AF9</f>
        <v>2078312</v>
      </c>
    </row>
    <row r="125" spans="13:47" x14ac:dyDescent="0.2">
      <c r="P125" t="s">
        <v>157</v>
      </c>
      <c r="Q125">
        <f>'歳出（目的別）'!B10</f>
        <v>1452966</v>
      </c>
      <c r="R125">
        <f>'歳出（目的別）'!C10</f>
        <v>1419375</v>
      </c>
      <c r="S125" s="46">
        <f>'歳出（目的別）'!D10</f>
        <v>1775000</v>
      </c>
      <c r="T125" s="46">
        <f>'歳出（目的別）'!E10</f>
        <v>1915813</v>
      </c>
      <c r="U125" s="46">
        <f>'歳出（目的別）'!F10</f>
        <v>2295184</v>
      </c>
      <c r="V125" s="46">
        <f>'歳出（目的別）'!G10</f>
        <v>2828270</v>
      </c>
      <c r="W125" s="46">
        <f>'歳出（目的別）'!H10</f>
        <v>2929227</v>
      </c>
      <c r="X125" s="46">
        <f>'歳出（目的別）'!I10</f>
        <v>2953666</v>
      </c>
      <c r="Y125" s="46">
        <f>'歳出（目的別）'!J10</f>
        <v>2837851</v>
      </c>
      <c r="Z125" s="46">
        <f>'歳出（目的別）'!K10</f>
        <v>2861444</v>
      </c>
      <c r="AA125" s="46">
        <f>'歳出（目的別）'!L10</f>
        <v>2695947</v>
      </c>
      <c r="AB125" s="46">
        <f>'歳出（目的別）'!M10</f>
        <v>2560040</v>
      </c>
      <c r="AC125" s="46">
        <f>'歳出（目的別）'!N10</f>
        <v>2414494</v>
      </c>
      <c r="AD125" s="46">
        <f>'歳出（目的別）'!O10</f>
        <v>2196261</v>
      </c>
      <c r="AE125" s="46">
        <f>'歳出（目的別）'!P10</f>
        <v>2229791</v>
      </c>
      <c r="AF125" s="46">
        <f>'歳出（目的別）'!Q10</f>
        <v>2384769</v>
      </c>
      <c r="AG125" s="46">
        <f>'歳出（目的別）'!R10</f>
        <v>2280753</v>
      </c>
      <c r="AH125" s="46">
        <f>'歳出（目的別）'!S10</f>
        <v>2232302</v>
      </c>
      <c r="AI125" s="46">
        <f>'歳出（目的別）'!T10</f>
        <v>2414016</v>
      </c>
      <c r="AJ125" s="46">
        <f>'歳出（目的別）'!U10</f>
        <v>2607192</v>
      </c>
      <c r="AK125" s="46">
        <f>'歳出（目的別）'!V10</f>
        <v>2449567</v>
      </c>
      <c r="AL125" s="46">
        <f>'歳出（目的別）'!W10</f>
        <v>3321626</v>
      </c>
      <c r="AM125" s="46">
        <f>'歳出（目的別）'!X10</f>
        <v>3957535</v>
      </c>
      <c r="AN125" s="46">
        <f>'歳出（目的別）'!Y10</f>
        <v>4429165</v>
      </c>
      <c r="AO125" s="46">
        <f>'歳出（目的別）'!Z10</f>
        <v>4931409</v>
      </c>
      <c r="AP125" s="46">
        <f>'歳出（目的別）'!AA10</f>
        <v>5005813</v>
      </c>
      <c r="AQ125" s="46">
        <f>'歳出（目的別）'!AB10</f>
        <v>5581697</v>
      </c>
      <c r="AR125" s="46">
        <f>'歳出（目的別）'!AC10</f>
        <v>5503623</v>
      </c>
      <c r="AS125" s="46">
        <f>'歳出（目的別）'!AD10</f>
        <v>4716009</v>
      </c>
      <c r="AT125" s="46">
        <f>'歳出（目的別）'!AE10</f>
        <v>4636747</v>
      </c>
      <c r="AU125" s="46">
        <f>'歳出（目的別）'!AF10</f>
        <v>4007299</v>
      </c>
    </row>
    <row r="126" spans="13:47" x14ac:dyDescent="0.2">
      <c r="P126" t="s">
        <v>158</v>
      </c>
      <c r="Q126">
        <f>'歳出（目的別）'!B11</f>
        <v>9360257</v>
      </c>
      <c r="R126">
        <f>'歳出（目的別）'!C11</f>
        <v>10678990</v>
      </c>
      <c r="S126" s="46">
        <f>'歳出（目的別）'!D11</f>
        <v>11144831</v>
      </c>
      <c r="T126" s="46">
        <f>'歳出（目的別）'!E11</f>
        <v>13331387</v>
      </c>
      <c r="U126" s="46">
        <f>'歳出（目的別）'!F11</f>
        <v>16438226</v>
      </c>
      <c r="V126" s="46">
        <f>'歳出（目的別）'!G11</f>
        <v>11210551</v>
      </c>
      <c r="W126" s="46">
        <f>'歳出（目的別）'!H11</f>
        <v>10133779</v>
      </c>
      <c r="X126" s="46">
        <f>'歳出（目的別）'!I11</f>
        <v>10431934</v>
      </c>
      <c r="Y126" s="46">
        <f>'歳出（目的別）'!J11</f>
        <v>9687833</v>
      </c>
      <c r="Z126" s="46">
        <f>'歳出（目的別）'!K11</f>
        <v>9105860</v>
      </c>
      <c r="AA126" s="46">
        <f>'歳出（目的別）'!L11</f>
        <v>8965388</v>
      </c>
      <c r="AB126" s="46">
        <f>'歳出（目的別）'!M11</f>
        <v>9300928</v>
      </c>
      <c r="AC126" s="46">
        <f>'歳出（目的別）'!N11</f>
        <v>9174837</v>
      </c>
      <c r="AD126" s="46">
        <f>'歳出（目的別）'!O11</f>
        <v>8748777</v>
      </c>
      <c r="AE126" s="46">
        <f>'歳出（目的別）'!P11</f>
        <v>7388840</v>
      </c>
      <c r="AF126" s="46">
        <f>'歳出（目的別）'!Q11</f>
        <v>7902771</v>
      </c>
      <c r="AG126" s="46">
        <f>'歳出（目的別）'!R11</f>
        <v>8828786</v>
      </c>
      <c r="AH126" s="46">
        <f>'歳出（目的別）'!S11</f>
        <v>9032346</v>
      </c>
      <c r="AI126" s="46">
        <f>'歳出（目的別）'!T11</f>
        <v>9300126</v>
      </c>
      <c r="AJ126" s="46">
        <f>'歳出（目的別）'!U11</f>
        <v>8090365</v>
      </c>
      <c r="AK126" s="46">
        <f>'歳出（目的別）'!V11</f>
        <v>8135029</v>
      </c>
      <c r="AL126" s="46">
        <f>'歳出（目的別）'!W11</f>
        <v>8332091</v>
      </c>
      <c r="AM126" s="46">
        <f>'歳出（目的別）'!X11</f>
        <v>8108755</v>
      </c>
      <c r="AN126" s="46">
        <f>'歳出（目的別）'!Y11</f>
        <v>9055568</v>
      </c>
      <c r="AO126" s="46">
        <f>'歳出（目的別）'!Z11</f>
        <v>6304604</v>
      </c>
      <c r="AP126" s="46">
        <f>'歳出（目的別）'!AA11</f>
        <v>6894475</v>
      </c>
      <c r="AQ126" s="46">
        <f>'歳出（目的別）'!AB11</f>
        <v>6817409</v>
      </c>
      <c r="AR126" s="46">
        <f>'歳出（目的別）'!AC11</f>
        <v>7144032</v>
      </c>
      <c r="AS126" s="46">
        <f>'歳出（目的別）'!AD11</f>
        <v>6794878</v>
      </c>
      <c r="AT126" s="46">
        <f>'歳出（目的別）'!AE11</f>
        <v>5588412</v>
      </c>
      <c r="AU126" s="46">
        <f>'歳出（目的別）'!AF11</f>
        <v>5982228</v>
      </c>
    </row>
    <row r="127" spans="13:47" x14ac:dyDescent="0.2">
      <c r="P127" t="s">
        <v>159</v>
      </c>
      <c r="Q127">
        <f>'歳出（目的別）'!B13</f>
        <v>5513542</v>
      </c>
      <c r="R127">
        <f>'歳出（目的別）'!C13</f>
        <v>5213659</v>
      </c>
      <c r="S127" s="46">
        <f>'歳出（目的別）'!D13</f>
        <v>6609213</v>
      </c>
      <c r="T127" s="46">
        <f>'歳出（目的別）'!E13</f>
        <v>8818212</v>
      </c>
      <c r="U127" s="46">
        <f>'歳出（目的別）'!F13</f>
        <v>7169562</v>
      </c>
      <c r="V127" s="46">
        <f>'歳出（目的別）'!G13</f>
        <v>6546772</v>
      </c>
      <c r="W127" s="46">
        <f>'歳出（目的別）'!H13</f>
        <v>7038979</v>
      </c>
      <c r="X127" s="46">
        <f>'歳出（目的別）'!I13</f>
        <v>6462543</v>
      </c>
      <c r="Y127" s="46">
        <f>'歳出（目的別）'!J13</f>
        <v>5601747</v>
      </c>
      <c r="Z127" s="46">
        <f>'歳出（目的別）'!K13</f>
        <v>5589802</v>
      </c>
      <c r="AA127" s="46">
        <f>'歳出（目的別）'!L13</f>
        <v>5908436</v>
      </c>
      <c r="AB127" s="46">
        <f>'歳出（目的別）'!M13</f>
        <v>6304108</v>
      </c>
      <c r="AC127" s="46">
        <f>'歳出（目的別）'!N13</f>
        <v>6092323</v>
      </c>
      <c r="AD127" s="46">
        <f>'歳出（目的別）'!O13</f>
        <v>6710801</v>
      </c>
      <c r="AE127" s="46">
        <f>'歳出（目的別）'!P13</f>
        <v>6376255</v>
      </c>
      <c r="AF127" s="46">
        <f>'歳出（目的別）'!Q13</f>
        <v>6422794</v>
      </c>
      <c r="AG127" s="46">
        <f>'歳出（目的別）'!R13</f>
        <v>6496362</v>
      </c>
      <c r="AH127" s="46">
        <f>'歳出（目的別）'!S13</f>
        <v>6054678</v>
      </c>
      <c r="AI127" s="46">
        <f>'歳出（目的別）'!T13</f>
        <v>5884282</v>
      </c>
      <c r="AJ127" s="46">
        <f>'歳出（目的別）'!U13</f>
        <v>5672603</v>
      </c>
      <c r="AK127" s="46">
        <f>'歳出（目的別）'!V13</f>
        <v>5877019</v>
      </c>
      <c r="AL127" s="46">
        <f>'歳出（目的別）'!W13</f>
        <v>5680025</v>
      </c>
      <c r="AM127" s="46">
        <f>'歳出（目的別）'!X13</f>
        <v>5947832</v>
      </c>
      <c r="AN127" s="46">
        <f>'歳出（目的別）'!Y13</f>
        <v>5231229</v>
      </c>
      <c r="AO127" s="46">
        <f>'歳出（目的別）'!Z13</f>
        <v>5496716</v>
      </c>
      <c r="AP127" s="46">
        <f>'歳出（目的別）'!AA13</f>
        <v>5003990</v>
      </c>
      <c r="AQ127" s="46">
        <f>'歳出（目的別）'!AB13</f>
        <v>5847749</v>
      </c>
      <c r="AR127" s="46">
        <f>'歳出（目的別）'!AC13</f>
        <v>4919564</v>
      </c>
      <c r="AS127" s="46">
        <f>'歳出（目的別）'!AD13</f>
        <v>6103122</v>
      </c>
      <c r="AT127" s="46">
        <f>'歳出（目的別）'!AE13</f>
        <v>6882041</v>
      </c>
      <c r="AU127" s="46">
        <f>'歳出（目的別）'!AF13</f>
        <v>5367901</v>
      </c>
    </row>
    <row r="128" spans="13:47" x14ac:dyDescent="0.2">
      <c r="P128" t="s">
        <v>160</v>
      </c>
      <c r="Q128">
        <f>'歳出（目的別）'!B15</f>
        <v>3618104</v>
      </c>
      <c r="R128">
        <f>'歳出（目的別）'!C15</f>
        <v>3731973</v>
      </c>
      <c r="S128" s="46">
        <f>'歳出（目的別）'!D15</f>
        <v>3888580</v>
      </c>
      <c r="T128" s="46">
        <f>'歳出（目的別）'!E15</f>
        <v>4037000</v>
      </c>
      <c r="U128" s="46">
        <f>'歳出（目的別）'!F15</f>
        <v>4007821</v>
      </c>
      <c r="V128" s="46">
        <f>'歳出（目的別）'!G15</f>
        <v>4334754</v>
      </c>
      <c r="W128" s="46">
        <f>'歳出（目的別）'!H15</f>
        <v>4585702</v>
      </c>
      <c r="X128" s="46">
        <f>'歳出（目的別）'!I15</f>
        <v>5202826</v>
      </c>
      <c r="Y128" s="46">
        <f>'歳出（目的別）'!J15</f>
        <v>5486538</v>
      </c>
      <c r="Z128" s="46">
        <f>'歳出（目的別）'!K15</f>
        <v>5649827</v>
      </c>
      <c r="AA128" s="46">
        <f>'歳出（目的別）'!L15</f>
        <v>5698724</v>
      </c>
      <c r="AB128" s="46">
        <f>'歳出（目的別）'!M15</f>
        <v>5895677</v>
      </c>
      <c r="AC128" s="46">
        <f>'歳出（目的別）'!N15</f>
        <v>6197903</v>
      </c>
      <c r="AD128" s="46">
        <f>'歳出（目的別）'!O15</f>
        <v>5734252</v>
      </c>
      <c r="AE128" s="46">
        <f>'歳出（目的別）'!P15</f>
        <v>5678534</v>
      </c>
      <c r="AF128" s="46">
        <f>'歳出（目的別）'!Q15</f>
        <v>5645312</v>
      </c>
      <c r="AG128" s="46">
        <f>'歳出（目的別）'!R15</f>
        <v>6201150</v>
      </c>
      <c r="AH128" s="46">
        <f>'歳出（目的別）'!S15</f>
        <v>5894269</v>
      </c>
      <c r="AI128" s="46">
        <f>'歳出（目的別）'!T15</f>
        <v>5533596</v>
      </c>
      <c r="AJ128" s="46">
        <f>'歳出（目的別）'!U15</f>
        <v>5577595</v>
      </c>
      <c r="AK128" s="46">
        <f>'歳出（目的別）'!V15</f>
        <v>5256069</v>
      </c>
      <c r="AL128" s="46">
        <f>'歳出（目的別）'!W15</f>
        <v>4634457</v>
      </c>
      <c r="AM128" s="46">
        <f>'歳出（目的別）'!X15</f>
        <v>4689466</v>
      </c>
      <c r="AN128" s="46">
        <f>'歳出（目的別）'!Y15</f>
        <v>4521298</v>
      </c>
      <c r="AO128" s="46">
        <f>'歳出（目的別）'!Z15</f>
        <v>4640138</v>
      </c>
      <c r="AP128" s="46">
        <f>'歳出（目的別）'!AA15</f>
        <v>4418047</v>
      </c>
      <c r="AQ128" s="46">
        <f>'歳出（目的別）'!AB15</f>
        <v>4329605</v>
      </c>
      <c r="AR128" s="46">
        <f>'歳出（目的別）'!AC15</f>
        <v>4538276</v>
      </c>
      <c r="AS128" s="46">
        <f>'歳出（目的別）'!AD15</f>
        <v>4662926</v>
      </c>
      <c r="AT128" s="46">
        <f>'歳出（目的別）'!AE15</f>
        <v>4571918</v>
      </c>
      <c r="AU128" s="46">
        <f>'歳出（目的別）'!AF15</f>
        <v>4603211</v>
      </c>
    </row>
    <row r="129" spans="16:47" x14ac:dyDescent="0.2">
      <c r="P129" t="s">
        <v>161</v>
      </c>
      <c r="Q129">
        <f>'歳出（目的別）'!B18</f>
        <v>34619455</v>
      </c>
      <c r="R129">
        <f>'歳出（目的別）'!C18</f>
        <v>37841250</v>
      </c>
      <c r="S129" s="46">
        <f>'歳出（目的別）'!D18</f>
        <v>41754630</v>
      </c>
      <c r="T129" s="46">
        <f>'歳出（目的別）'!E18</f>
        <v>46390593</v>
      </c>
      <c r="U129" s="46">
        <f>'歳出（目的別）'!F18</f>
        <v>48493999</v>
      </c>
      <c r="V129" s="46">
        <f>'歳出（目的別）'!G18</f>
        <v>44640816</v>
      </c>
      <c r="W129" s="46">
        <f>'歳出（目的別）'!H18</f>
        <v>45565965</v>
      </c>
      <c r="X129" s="46">
        <f>'歳出（目的別）'!I18</f>
        <v>46095235</v>
      </c>
      <c r="Y129" s="46">
        <f>'歳出（目的別）'!J18</f>
        <v>46313905</v>
      </c>
      <c r="Z129" s="46">
        <f>'歳出（目的別）'!K18</f>
        <v>46912157</v>
      </c>
      <c r="AA129" s="46">
        <f>'歳出（目的別）'!L18</f>
        <v>48980766</v>
      </c>
      <c r="AB129" s="46">
        <f>'歳出（目的別）'!M18</f>
        <v>48489272</v>
      </c>
      <c r="AC129" s="46">
        <f>'歳出（目的別）'!N18</f>
        <v>49201318</v>
      </c>
      <c r="AD129" s="46">
        <f>'歳出（目的別）'!O18</f>
        <v>49020008</v>
      </c>
      <c r="AE129" s="46">
        <f>'歳出（目的別）'!P18</f>
        <v>48430081</v>
      </c>
      <c r="AF129" s="46">
        <f>'歳出（目的別）'!Q18</f>
        <v>49120721</v>
      </c>
      <c r="AG129" s="46">
        <f>'歳出（目的別）'!R18</f>
        <v>50463965</v>
      </c>
      <c r="AH129" s="46">
        <f>'歳出（目的別）'!S18</f>
        <v>50879113</v>
      </c>
      <c r="AI129" s="46">
        <f>'歳出（目的別）'!T18</f>
        <v>51714017</v>
      </c>
      <c r="AJ129" s="46">
        <f>'歳出（目的別）'!U18</f>
        <v>51237700</v>
      </c>
      <c r="AK129" s="46">
        <f>'歳出（目的別）'!V18</f>
        <v>52764167</v>
      </c>
      <c r="AL129" s="46">
        <f>'歳出（目的別）'!W18</f>
        <v>53473608</v>
      </c>
      <c r="AM129" s="46">
        <f>'歳出（目的別）'!X18</f>
        <v>55696222</v>
      </c>
      <c r="AN129" s="46">
        <f>'歳出（目的別）'!Y18</f>
        <v>56761093</v>
      </c>
      <c r="AO129" s="46">
        <f>'歳出（目的別）'!Z18</f>
        <v>58407809</v>
      </c>
      <c r="AP129" s="46">
        <f>'歳出（目的別）'!AA18</f>
        <v>56339364</v>
      </c>
      <c r="AQ129" s="46">
        <f>'歳出（目的別）'!AB18</f>
        <v>60687707</v>
      </c>
      <c r="AR129" s="46">
        <f>'歳出（目的別）'!AC18</f>
        <v>57725435</v>
      </c>
      <c r="AS129" s="46">
        <f>'歳出（目的別）'!AD18</f>
        <v>58138903</v>
      </c>
      <c r="AT129" s="46">
        <f>'歳出（目的別）'!AE18</f>
        <v>56741974</v>
      </c>
      <c r="AU129" s="46">
        <f>'歳出（目的別）'!AF18</f>
        <v>58051823</v>
      </c>
    </row>
    <row r="153" spans="13:47" x14ac:dyDescent="0.2">
      <c r="M153" s="38" t="str">
        <f>財政指標!$L$1</f>
        <v>小山市</v>
      </c>
    </row>
    <row r="159" spans="13:47" x14ac:dyDescent="0.2">
      <c r="P159">
        <f>'歳出（性質別）'!A3</f>
        <v>0</v>
      </c>
      <c r="Q159" t="str">
        <f>'歳出（性質別）'!B3</f>
        <v>８９（元）</v>
      </c>
      <c r="R159" t="str">
        <f>'歳出（性質別）'!C3</f>
        <v>９０（H2）</v>
      </c>
      <c r="S159" t="str">
        <f>'歳出（性質別）'!D3</f>
        <v>９１（H3）</v>
      </c>
      <c r="T159" t="str">
        <f>'歳出（性質別）'!E3</f>
        <v>９２（H4）</v>
      </c>
      <c r="U159" t="str">
        <f>'歳出（性質別）'!F3</f>
        <v>９３（H5）</v>
      </c>
      <c r="V159" t="str">
        <f>'歳出（性質別）'!G3</f>
        <v>９４（H6）</v>
      </c>
      <c r="W159" t="str">
        <f>'歳出（性質別）'!H3</f>
        <v>９５（H7）</v>
      </c>
      <c r="X159" t="str">
        <f>'歳出（性質別）'!I3</f>
        <v>９６（H8）</v>
      </c>
      <c r="Y159" t="str">
        <f>'歳出（性質別）'!J3</f>
        <v>９７(H9）</v>
      </c>
      <c r="Z159" t="str">
        <f>'歳出（性質別）'!K3</f>
        <v>９８(H10）</v>
      </c>
      <c r="AA159" t="str">
        <f>'歳出（性質別）'!L3</f>
        <v>９９(H11)</v>
      </c>
      <c r="AB159" t="str">
        <f>'歳出（性質別）'!M3</f>
        <v>００(H12)</v>
      </c>
      <c r="AC159" t="str">
        <f>'歳出（性質別）'!N3</f>
        <v>０１(H13)</v>
      </c>
      <c r="AD159" t="str">
        <f>'歳出（性質別）'!O3</f>
        <v>０２(H14)</v>
      </c>
      <c r="AE159" t="str">
        <f>'歳出（性質別）'!P3</f>
        <v>０３(H15)</v>
      </c>
      <c r="AF159" t="str">
        <f>'歳出（性質別）'!Q3</f>
        <v>０４(H16)</v>
      </c>
      <c r="AG159" t="str">
        <f>'歳出（性質別）'!R3</f>
        <v>０５(H17)</v>
      </c>
      <c r="AH159" t="str">
        <f>'歳出（性質別）'!S3</f>
        <v>０６(H18)</v>
      </c>
      <c r="AI159" t="str">
        <f>'歳出（性質別）'!T3</f>
        <v>０７(H19)</v>
      </c>
      <c r="AJ159" t="str">
        <f>'歳出（性質別）'!U3</f>
        <v>０８(H20)</v>
      </c>
      <c r="AK159" t="str">
        <f>'歳出（性質別）'!V3</f>
        <v>０９(H21)</v>
      </c>
      <c r="AL159" t="str">
        <f>'歳出（性質別）'!W3</f>
        <v>１０(H22）</v>
      </c>
      <c r="AM159" t="str">
        <f>'歳出（性質別）'!X3</f>
        <v>１１(H23)</v>
      </c>
      <c r="AN159" t="str">
        <f>'歳出（性質別）'!Y3</f>
        <v>１２(H24)</v>
      </c>
      <c r="AO159" t="str">
        <f>'歳出（性質別）'!Z3</f>
        <v>１３(H25)</v>
      </c>
      <c r="AP159" t="str">
        <f>'歳出（性質別）'!AA3</f>
        <v>１４(H26)</v>
      </c>
      <c r="AQ159" t="str">
        <f>'歳出（性質別）'!AB3</f>
        <v>１５(H27)</v>
      </c>
      <c r="AR159" t="str">
        <f>'歳出（性質別）'!AC3</f>
        <v>１６(H28)</v>
      </c>
      <c r="AS159" t="str">
        <f>'歳出（性質別）'!AD3</f>
        <v>１７(H29)</v>
      </c>
      <c r="AT159" t="str">
        <f>'歳出（性質別）'!AE3</f>
        <v>１８(H30)</v>
      </c>
      <c r="AU159" t="str">
        <f>'歳出（性質別）'!AF3</f>
        <v>１９(R１)</v>
      </c>
    </row>
    <row r="160" spans="13:47" x14ac:dyDescent="0.2">
      <c r="P160" t="s">
        <v>162</v>
      </c>
      <c r="Q160">
        <f>'歳出（性質別）'!B19</f>
        <v>2764859</v>
      </c>
      <c r="R160">
        <f>'歳出（性質別）'!C19</f>
        <v>1886865</v>
      </c>
      <c r="S160" s="46">
        <f>'歳出（性質別）'!D19</f>
        <v>2660971</v>
      </c>
      <c r="T160" s="46">
        <f>'歳出（性質別）'!E19</f>
        <v>5184973</v>
      </c>
      <c r="U160" s="46">
        <f>'歳出（性質別）'!F19</f>
        <v>7613896</v>
      </c>
      <c r="V160" s="46">
        <f>'歳出（性質別）'!G19</f>
        <v>4473071</v>
      </c>
      <c r="W160" s="46">
        <f>'歳出（性質別）'!H19</f>
        <v>2774126</v>
      </c>
      <c r="X160" s="46">
        <f>'歳出（性質別）'!I19</f>
        <v>2396829</v>
      </c>
      <c r="Y160" s="46">
        <f>'歳出（性質別）'!J19</f>
        <v>1809054</v>
      </c>
      <c r="Z160" s="46">
        <f>'歳出（性質別）'!K19</f>
        <v>769807</v>
      </c>
      <c r="AA160" s="46">
        <f>'歳出（性質別）'!L19</f>
        <v>983832</v>
      </c>
      <c r="AB160" s="46">
        <f>'歳出（性質別）'!M19</f>
        <v>1039240</v>
      </c>
      <c r="AC160" s="46">
        <f>'歳出（性質別）'!N19</f>
        <v>1002535</v>
      </c>
      <c r="AD160" s="46">
        <f>'歳出（性質別）'!O19</f>
        <v>2147282</v>
      </c>
      <c r="AE160" s="46">
        <f>'歳出（性質別）'!P19</f>
        <v>1671893</v>
      </c>
      <c r="AF160" s="46">
        <f>'歳出（性質別）'!Q19</f>
        <v>2820262</v>
      </c>
      <c r="AG160" s="46">
        <f>'歳出（性質別）'!R19</f>
        <v>2454885</v>
      </c>
      <c r="AH160" s="46">
        <f>'歳出（性質別）'!S19</f>
        <v>1917465</v>
      </c>
      <c r="AI160" s="46">
        <f>'歳出（性質別）'!T19</f>
        <v>1870344</v>
      </c>
      <c r="AJ160" s="46">
        <f>'歳出（性質別）'!U19</f>
        <v>2524641</v>
      </c>
      <c r="AK160" s="46">
        <f>'歳出（性質別）'!V19</f>
        <v>2618048</v>
      </c>
      <c r="AL160" s="46">
        <f>'歳出（性質別）'!W19</f>
        <v>4156141</v>
      </c>
      <c r="AM160" s="46">
        <f>'歳出（性質別）'!X19</f>
        <v>5640439</v>
      </c>
      <c r="AN160" s="46">
        <f>'歳出（性質別）'!Y19</f>
        <v>5706327</v>
      </c>
      <c r="AO160" s="46">
        <f>'歳出（性質別）'!Z19</f>
        <v>3701060</v>
      </c>
      <c r="AP160" s="46">
        <f>'歳出（性質別）'!AA19</f>
        <v>4770724</v>
      </c>
      <c r="AQ160" s="46">
        <f>'歳出（性質別）'!AB19</f>
        <v>6577669</v>
      </c>
      <c r="AR160" s="46">
        <f>'歳出（性質別）'!AC19</f>
        <v>2910067</v>
      </c>
      <c r="AS160" s="46">
        <f>'歳出（性質別）'!AD19</f>
        <v>3647927</v>
      </c>
      <c r="AT160" s="46">
        <f>'歳出（性質別）'!AE19</f>
        <v>2589109</v>
      </c>
      <c r="AU160" s="46">
        <f>'歳出（性質別）'!AF19</f>
        <v>2172143</v>
      </c>
    </row>
    <row r="161" spans="16:47" x14ac:dyDescent="0.2">
      <c r="P161" t="s">
        <v>163</v>
      </c>
      <c r="Q161">
        <f>'歳出（性質別）'!B20</f>
        <v>7684710</v>
      </c>
      <c r="R161">
        <f>'歳出（性質別）'!C20</f>
        <v>8363441</v>
      </c>
      <c r="S161" s="46">
        <f>'歳出（性質別）'!D20</f>
        <v>9797884</v>
      </c>
      <c r="T161" s="46">
        <f>'歳出（性質別）'!E20</f>
        <v>10259854</v>
      </c>
      <c r="U161" s="46">
        <f>'歳出（性質別）'!F20</f>
        <v>8598423</v>
      </c>
      <c r="V161" s="46">
        <f>'歳出（性質別）'!G20</f>
        <v>6210419</v>
      </c>
      <c r="W161" s="46">
        <f>'歳出（性質別）'!H20</f>
        <v>7368215</v>
      </c>
      <c r="X161" s="46">
        <f>'歳出（性質別）'!I20</f>
        <v>6944847</v>
      </c>
      <c r="Y161" s="46">
        <f>'歳出（性質別）'!J20</f>
        <v>5354448</v>
      </c>
      <c r="Z161" s="46">
        <f>'歳出（性質別）'!K20</f>
        <v>6206708</v>
      </c>
      <c r="AA161" s="46">
        <f>'歳出（性質別）'!L20</f>
        <v>4962272</v>
      </c>
      <c r="AB161" s="46">
        <f>'歳出（性質別）'!M20</f>
        <v>5707943</v>
      </c>
      <c r="AC161" s="46">
        <f>'歳出（性質別）'!N20</f>
        <v>6088740</v>
      </c>
      <c r="AD161" s="46">
        <f>'歳出（性質別）'!O20</f>
        <v>5755838</v>
      </c>
      <c r="AE161" s="46">
        <f>'歳出（性質別）'!P20</f>
        <v>4338125</v>
      </c>
      <c r="AF161" s="46">
        <f>'歳出（性質別）'!Q20</f>
        <v>4224327</v>
      </c>
      <c r="AG161" s="46">
        <f>'歳出（性質別）'!R20</f>
        <v>4726387</v>
      </c>
      <c r="AH161" s="46">
        <f>'歳出（性質別）'!S20</f>
        <v>5082720</v>
      </c>
      <c r="AI161" s="46">
        <f>'歳出（性質別）'!T20</f>
        <v>5258000</v>
      </c>
      <c r="AJ161" s="46">
        <f>'歳出（性質別）'!U20</f>
        <v>4167124</v>
      </c>
      <c r="AK161" s="46">
        <f>'歳出（性質別）'!V20</f>
        <v>4290691</v>
      </c>
      <c r="AL161" s="46">
        <f>'歳出（性質別）'!W20</f>
        <v>3370725</v>
      </c>
      <c r="AM161" s="46">
        <f>'歳出（性質別）'!X20</f>
        <v>2411019</v>
      </c>
      <c r="AN161" s="46">
        <f>'歳出（性質別）'!Y20</f>
        <v>4492946</v>
      </c>
      <c r="AO161" s="46">
        <f>'歳出（性質別）'!Z20</f>
        <v>3560475</v>
      </c>
      <c r="AP161" s="46">
        <f>'歳出（性質別）'!AA20</f>
        <v>3901310</v>
      </c>
      <c r="AQ161" s="46">
        <f>'歳出（性質別）'!AB20</f>
        <v>2958320</v>
      </c>
      <c r="AR161" s="46">
        <f>'歳出（性質別）'!AC20</f>
        <v>4012486</v>
      </c>
      <c r="AS161" s="46">
        <f>'歳出（性質別）'!AD20</f>
        <v>4124086</v>
      </c>
      <c r="AT161" s="46">
        <f>'歳出（性質別）'!AE20</f>
        <v>4014339</v>
      </c>
      <c r="AU161" s="46">
        <f>'歳出（性質別）'!AF20</f>
        <v>4182226</v>
      </c>
    </row>
    <row r="191" spans="13:13" x14ac:dyDescent="0.2">
      <c r="M191" s="38" t="str">
        <f>財政指標!$L$1</f>
        <v>小山市</v>
      </c>
    </row>
    <row r="198" spans="16:47" x14ac:dyDescent="0.2">
      <c r="Q198" t="str">
        <f>財政指標!C3</f>
        <v>８９（元）</v>
      </c>
      <c r="R198" t="str">
        <f>財政指標!D3</f>
        <v>９０（H2）</v>
      </c>
      <c r="S198" t="str">
        <f>財政指標!E3</f>
        <v>９１（H3）</v>
      </c>
      <c r="T198" t="str">
        <f>財政指標!F3</f>
        <v>９２（H4）</v>
      </c>
      <c r="U198" t="str">
        <f>財政指標!G3</f>
        <v>９３（H5）</v>
      </c>
      <c r="V198" t="str">
        <f>財政指標!H3</f>
        <v>９４（H6）</v>
      </c>
      <c r="W198" t="str">
        <f>財政指標!I3</f>
        <v>９５（H7）</v>
      </c>
      <c r="X198" t="str">
        <f>財政指標!J3</f>
        <v>９６（H8）</v>
      </c>
      <c r="Y198" t="str">
        <f>財政指標!K3</f>
        <v>９７（H9）</v>
      </c>
      <c r="Z198" t="str">
        <f>財政指標!L3</f>
        <v>９８(H10)</v>
      </c>
      <c r="AA198" t="str">
        <f>財政指標!M3</f>
        <v>９９(H11)</v>
      </c>
      <c r="AB198" t="str">
        <f>財政指標!N3</f>
        <v>００(H12)</v>
      </c>
      <c r="AC198" t="str">
        <f>財政指標!O3</f>
        <v>０１(H13)</v>
      </c>
      <c r="AD198" t="str">
        <f>財政指標!P3</f>
        <v>０２(H14)</v>
      </c>
      <c r="AE198" t="str">
        <f>財政指標!Q3</f>
        <v>０３(H15)</v>
      </c>
      <c r="AF198" t="str">
        <f>財政指標!R3</f>
        <v>０４(H16)</v>
      </c>
      <c r="AG198" t="str">
        <f>財政指標!S3</f>
        <v>０５(H17)</v>
      </c>
      <c r="AH198" t="str">
        <f>財政指標!T3</f>
        <v>０６(H18)</v>
      </c>
      <c r="AI198" t="str">
        <f>財政指標!U3</f>
        <v>０７(H19)</v>
      </c>
      <c r="AJ198" t="str">
        <f>財政指標!V3</f>
        <v>０８(H20)</v>
      </c>
      <c r="AK198" t="str">
        <f>財政指標!W3</f>
        <v>０９(H21)</v>
      </c>
      <c r="AL198" t="str">
        <f>財政指標!X3</f>
        <v>１０(H22)</v>
      </c>
      <c r="AM198" t="str">
        <f>財政指標!Y3</f>
        <v>１１(H23)</v>
      </c>
      <c r="AN198" t="str">
        <f>財政指標!Z3</f>
        <v>１２(H24)</v>
      </c>
      <c r="AO198" t="str">
        <f>財政指標!AA3</f>
        <v>１３(H25)</v>
      </c>
      <c r="AP198" t="str">
        <f>財政指標!AB3</f>
        <v>１４(H26)</v>
      </c>
      <c r="AQ198" t="str">
        <f>財政指標!AC3</f>
        <v>１５(H27)</v>
      </c>
      <c r="AR198" t="str">
        <f>財政指標!AD3</f>
        <v>１６(H28)</v>
      </c>
      <c r="AS198" t="str">
        <f>財政指標!AE3</f>
        <v>１７(H29)</v>
      </c>
      <c r="AT198" t="str">
        <f>財政指標!AF3</f>
        <v>１８(H30)</v>
      </c>
      <c r="AU198" t="str">
        <f>財政指標!AG3</f>
        <v>１９(R１)</v>
      </c>
    </row>
    <row r="199" spans="16:47" x14ac:dyDescent="0.2">
      <c r="P199" t="s">
        <v>144</v>
      </c>
      <c r="Q199">
        <f>財政指標!C6</f>
        <v>34619455</v>
      </c>
      <c r="R199">
        <f>財政指標!D6</f>
        <v>37841250</v>
      </c>
      <c r="S199" s="46">
        <f>財政指標!E6</f>
        <v>41754630</v>
      </c>
      <c r="T199" s="46">
        <f>財政指標!F6</f>
        <v>46390593</v>
      </c>
      <c r="U199" s="46">
        <f>財政指標!G6</f>
        <v>48493999</v>
      </c>
      <c r="V199" s="46">
        <f>財政指標!H6</f>
        <v>44640816</v>
      </c>
      <c r="W199" s="46">
        <f>財政指標!I6</f>
        <v>45565965</v>
      </c>
      <c r="X199" s="46">
        <f>財政指標!J6</f>
        <v>46095235</v>
      </c>
      <c r="Y199" s="46">
        <f>財政指標!K6</f>
        <v>46313905</v>
      </c>
      <c r="Z199" s="46">
        <f>財政指標!L6</f>
        <v>46912157</v>
      </c>
      <c r="AA199" s="46">
        <f>財政指標!M6</f>
        <v>48980766</v>
      </c>
      <c r="AB199" s="46">
        <f>財政指標!N6</f>
        <v>48489272</v>
      </c>
      <c r="AC199" s="46">
        <f>財政指標!O6</f>
        <v>49201318</v>
      </c>
      <c r="AD199" s="46">
        <f>財政指標!P6</f>
        <v>49020007</v>
      </c>
      <c r="AE199" s="46">
        <f>財政指標!Q6</f>
        <v>48430080</v>
      </c>
      <c r="AF199" s="46">
        <f>財政指標!R6</f>
        <v>49120718</v>
      </c>
      <c r="AG199" s="46">
        <f>財政指標!S6</f>
        <v>50463962</v>
      </c>
      <c r="AH199" s="46">
        <f>財政指標!T6</f>
        <v>50879110</v>
      </c>
      <c r="AI199" s="46">
        <f>財政指標!U6</f>
        <v>51714014</v>
      </c>
      <c r="AJ199" s="46">
        <f>財政指標!V6</f>
        <v>51237697</v>
      </c>
      <c r="AK199" s="46">
        <f>財政指標!W6</f>
        <v>52764167</v>
      </c>
      <c r="AL199" s="46">
        <f>財政指標!X6</f>
        <v>53473608</v>
      </c>
      <c r="AM199" s="46">
        <f>財政指標!Y6</f>
        <v>55696222</v>
      </c>
      <c r="AN199" s="46">
        <f>財政指標!Z6</f>
        <v>56761093</v>
      </c>
      <c r="AO199" s="46">
        <f>財政指標!AA6</f>
        <v>58407809</v>
      </c>
      <c r="AP199" s="46">
        <f>財政指標!AB6</f>
        <v>56339364</v>
      </c>
      <c r="AQ199" s="46">
        <f>財政指標!AC6</f>
        <v>60687707</v>
      </c>
      <c r="AR199" s="46">
        <f>財政指標!AD6</f>
        <v>57725435</v>
      </c>
      <c r="AS199" s="46">
        <f>財政指標!AE6</f>
        <v>58138903</v>
      </c>
      <c r="AT199" s="46">
        <f>財政指標!AF6</f>
        <v>56741974</v>
      </c>
      <c r="AU199" s="46">
        <f>財政指標!AG6</f>
        <v>58051823</v>
      </c>
    </row>
    <row r="200" spans="16:47" x14ac:dyDescent="0.2">
      <c r="P200" t="s">
        <v>145</v>
      </c>
      <c r="Q200" s="46">
        <f>財政指標!D31</f>
        <v>30015890</v>
      </c>
      <c r="R200" s="46">
        <f>財政指標!E31</f>
        <v>31315056</v>
      </c>
      <c r="S200" s="46">
        <f>財政指標!E31</f>
        <v>31315056</v>
      </c>
      <c r="T200" s="46">
        <f>財政指標!F31</f>
        <v>34831636</v>
      </c>
      <c r="U200" s="46">
        <f>財政指標!G31</f>
        <v>38381392</v>
      </c>
      <c r="V200" s="46">
        <f>財政指標!H31</f>
        <v>40791672</v>
      </c>
      <c r="W200" s="46">
        <f>財政指標!I31</f>
        <v>42972748</v>
      </c>
      <c r="X200" s="46">
        <f>財政指標!J31</f>
        <v>44749164</v>
      </c>
      <c r="Y200" s="46">
        <f>財政指標!K31</f>
        <v>45249381</v>
      </c>
      <c r="Z200" s="46">
        <f>財政指標!L31</f>
        <v>47138647</v>
      </c>
      <c r="AA200" s="46">
        <f>財政指標!M31</f>
        <v>46342919</v>
      </c>
      <c r="AB200" s="46">
        <f>財政指標!N31</f>
        <v>46305749</v>
      </c>
      <c r="AC200" s="46">
        <f>財政指標!O31</f>
        <v>46515228</v>
      </c>
      <c r="AD200" s="46">
        <f>財政指標!P31</f>
        <v>48418025</v>
      </c>
      <c r="AE200" s="46">
        <f>財政指標!Q31</f>
        <v>49627645</v>
      </c>
      <c r="AF200" s="46">
        <f>財政指標!R31</f>
        <v>50642494</v>
      </c>
      <c r="AG200" s="46">
        <f>財政指標!S31</f>
        <v>50421418</v>
      </c>
      <c r="AH200" s="46">
        <f>財政指標!T31</f>
        <v>50488435</v>
      </c>
      <c r="AI200" s="46">
        <f>財政指標!U31</f>
        <v>49891558</v>
      </c>
      <c r="AJ200" s="46">
        <f>財政指標!V31</f>
        <v>48660997</v>
      </c>
      <c r="AK200" s="46">
        <f>財政指標!W31</f>
        <v>48228648</v>
      </c>
      <c r="AL200" s="46">
        <f>財政指標!X31</f>
        <v>47669643</v>
      </c>
      <c r="AM200" s="46">
        <f>財政指標!Y31</f>
        <v>48073817</v>
      </c>
      <c r="AN200" s="46">
        <f>財政指標!Z31</f>
        <v>50325449</v>
      </c>
      <c r="AO200" s="46">
        <f>財政指標!AA31</f>
        <v>50578586</v>
      </c>
      <c r="AP200" s="46">
        <f>財政指標!AB31</f>
        <v>50996396</v>
      </c>
      <c r="AQ200" s="46">
        <f>財政指標!AC31</f>
        <v>51225929</v>
      </c>
      <c r="AR200" s="46">
        <f>財政指標!AD31</f>
        <v>50470135</v>
      </c>
      <c r="AS200" s="46">
        <f>財政指標!AE31</f>
        <v>50617296</v>
      </c>
      <c r="AT200" s="46">
        <f>財政指標!AF31</f>
        <v>49910157</v>
      </c>
      <c r="AU200" s="46">
        <f>財政指標!AG31</f>
        <v>49403520</v>
      </c>
    </row>
    <row r="201" spans="16:47" x14ac:dyDescent="0.2">
      <c r="P201" s="46" t="str">
        <f>財政指標!B32</f>
        <v>うち臨時財政対策債</v>
      </c>
      <c r="Q201" s="46">
        <f>財政指標!D32</f>
        <v>0</v>
      </c>
      <c r="R201" s="46">
        <f>財政指標!E32</f>
        <v>0</v>
      </c>
      <c r="S201" s="46">
        <f>財政指標!E32</f>
        <v>0</v>
      </c>
      <c r="T201" s="46">
        <f>財政指標!F32</f>
        <v>0</v>
      </c>
      <c r="U201" s="46">
        <f>財政指標!G32</f>
        <v>0</v>
      </c>
      <c r="V201" s="46">
        <f>財政指標!H32</f>
        <v>0</v>
      </c>
      <c r="W201" s="46">
        <f>財政指標!I32</f>
        <v>0</v>
      </c>
      <c r="X201" s="46">
        <f>財政指標!J32</f>
        <v>0</v>
      </c>
      <c r="Y201" s="46">
        <f>財政指標!K32</f>
        <v>0</v>
      </c>
      <c r="Z201" s="46">
        <f>財政指標!L32</f>
        <v>0</v>
      </c>
      <c r="AA201" s="46">
        <f>財政指標!M32</f>
        <v>0</v>
      </c>
      <c r="AB201" s="46">
        <f>財政指標!N32</f>
        <v>0</v>
      </c>
      <c r="AC201" s="46">
        <f>財政指標!O32</f>
        <v>629900</v>
      </c>
      <c r="AD201" s="46">
        <f>財政指標!P32</f>
        <v>1978000</v>
      </c>
      <c r="AE201" s="46">
        <f>財政指標!Q32</f>
        <v>4653000</v>
      </c>
      <c r="AF201" s="46">
        <f>財政指標!R32</f>
        <v>6589400</v>
      </c>
      <c r="AG201" s="46">
        <f>財政指標!S32</f>
        <v>8059703</v>
      </c>
      <c r="AH201" s="46">
        <f>財政指標!T32</f>
        <v>9324466</v>
      </c>
      <c r="AI201" s="46">
        <f>財政指標!U32</f>
        <v>10360536</v>
      </c>
      <c r="AJ201" s="46">
        <f>財政指標!V32</f>
        <v>11138024</v>
      </c>
      <c r="AK201" s="46">
        <f>財政指標!W32</f>
        <v>12509593</v>
      </c>
      <c r="AL201" s="46">
        <f>財政指標!X32</f>
        <v>13354937</v>
      </c>
      <c r="AM201" s="46">
        <f>財政指標!Y32</f>
        <v>14502393</v>
      </c>
      <c r="AN201" s="46">
        <f>財政指標!Z32</f>
        <v>16044585</v>
      </c>
      <c r="AO201" s="46">
        <f>財政指標!AA32</f>
        <v>17239377</v>
      </c>
      <c r="AP201" s="46">
        <f>財政指標!AB32</f>
        <v>17855369</v>
      </c>
      <c r="AQ201" s="46">
        <f>財政指標!AC32</f>
        <v>17663074</v>
      </c>
      <c r="AR201" s="46">
        <f>財政指標!AD32</f>
        <v>17124794</v>
      </c>
      <c r="AS201" s="46">
        <f>財政指標!AE32</f>
        <v>17069711</v>
      </c>
      <c r="AT201" s="46">
        <f>財政指標!AF32</f>
        <v>16712873</v>
      </c>
      <c r="AU201" s="46">
        <f>財政指標!AG32</f>
        <v>16045750</v>
      </c>
    </row>
  </sheetData>
  <phoneticPr fontId="2"/>
  <pageMargins left="0.78740157480314965" right="0.78740157480314965" top="0.78740157480314965" bottom="0.73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歳入!Print_Area</vt:lpstr>
      <vt:lpstr>財政指標!Print_Area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2021-07-09T21:38:51Z</cp:lastPrinted>
  <dcterms:created xsi:type="dcterms:W3CDTF">2002-01-04T12:12:41Z</dcterms:created>
  <dcterms:modified xsi:type="dcterms:W3CDTF">2021-07-27T05:16:39Z</dcterms:modified>
</cp:coreProperties>
</file>