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<sst xmlns="http://schemas.openxmlformats.org/spreadsheetml/2006/main" count="411" uniqueCount="201">
  <si>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</si>
  <si>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</si>
  <si>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</si>
  <si>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</si>
  <si>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</si>
  <si>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</si>
  <si>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</si>
  <si>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</si>
  <si>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</si>
  <si>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</si>
  <si>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</si>
  <si>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</si>
  <si>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</si>
  <si>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</si>
  <si>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</si>
  <si>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</si>
  <si>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</si>
  <si>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</si>
  <si>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</si>
  <si>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</si>
  <si>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</si>
  <si>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</si>
  <si>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</si>
  <si>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</si>
  <si>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</si>
  <si>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</si>
  <si>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</si>
  <si>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</si>
  <si>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</si>
  <si>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</si>
  <si>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</si>
  <si>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</si>
  <si>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</si>
  <si>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</si>
  <si>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</si>
  <si>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</si>
  <si>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</si>
  <si>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</si>
  <si>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</si>
  <si>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</si>
  <si>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</si>
  <si>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</si>
  <si>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</si>
  <si>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</si>
  <si>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</si>
  <si>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</si>
  <si>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</si>
  <si>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</si>
  <si>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</si>
  <si>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</si>
  <si>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</si>
  <si>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</si>
  <si>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</si>
  <si>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</si>
  <si>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</si>
  <si>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</si>
  <si>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</si>
  <si>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</si>
  <si>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</si>
  <si>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</si>
  <si>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</si>
  <si>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</si>
  <si>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</si>
  <si>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</si>
  <si>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</si>
  <si>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</si>
  <si>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</si>
  <si>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</si>
  <si>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</si>
  <si>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</si>
  <si>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</si>
  <si>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</si>
  <si>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</si>
  <si>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</si>
  <si>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</si>
  <si>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</si>
  <si>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</si>
  <si>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</si>
  <si>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</si>
  <si>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</si>
  <si>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</si>
  <si>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</si>
  <si>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</si>
  <si>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</si>
  <si>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</si>
  <si>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</si>
  <si>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</si>
  <si>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</si>
  <si>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</si>
  <si>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</si>
  <si>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</si>
  <si>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</si>
  <si>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</si>
  <si>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</si>
  <si>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</si>
  <si>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</si>
  <si>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</si>
  <si>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</si>
  <si>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</si>
  <si>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</si>
  <si>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</si>
  <si>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</si>
  <si>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</si>
  <si>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</si>
  <si>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</si>
  <si>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</si>
  <si>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</si>
  <si>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</si>
  <si>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</si>
  <si>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</si>
  <si>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</si>
  <si>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</si>
  <si>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</si>
  <si>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</si>
  <si>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</si>
  <si>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</si>
  <si>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</si>
  <si>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</si>
  <si>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</si>
  <si>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</si>
  <si>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</si>
  <si>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</si>
  <si>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</si>
  <si>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</si>
  <si>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</si>
  <si>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</si>
  <si>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</si>
  <si>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</si>
  <si>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</si>
  <si>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</si>
  <si>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</si>
  <si>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</si>
  <si>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</si>
  <si>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</si>
  <si>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</si>
  <si>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</si>
  <si>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</si>
  <si>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</si>
  <si>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</si>
  <si>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</si>
  <si>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</si>
  <si>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</si>
  <si>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</si>
  <si>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</si>
  <si>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</si>
  <si>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</si>
  <si>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</si>
  <si>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</si>
  <si>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</si>
  <si>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</si>
  <si>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</si>
  <si>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</si>
  <si>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</si>
  <si>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</si>
  <si>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</si>
  <si>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</si>
  <si>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</si>
  <si>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</si>
  <si>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</si>
  <si>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</si>
  <si>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</si>
  <si>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</si>
  <si>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</si>
  <si>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</si>
  <si>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</si>
  <si>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</si>
  <si>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</si>
  <si>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</si>
  <si>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</si>
  <si>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</si>
  <si>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</si>
  <si>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</si>
  <si>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</si>
  <si>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</si>
  <si>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</si>
  <si>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</si>
  <si>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</si>
  <si>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</si>
  <si>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</si>
  <si>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</si>
  <si>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</si>
  <si>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</si>
  <si>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</si>
  <si>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</si>
  <si>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</si>
  <si>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</si>
  <si>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</si>
  <si>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</si>
  <si>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</si>
  <si>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藤原町</t>
  </si>
  <si>
    <t>０１(H13)</t>
  </si>
  <si>
    <t>０１(H13）</t>
  </si>
  <si>
    <t>０２(H14)</t>
  </si>
  <si>
    <t>０３(H15)</t>
  </si>
  <si>
    <t xml:space="preserve"> (1)減税補てん債</t>
  </si>
  <si>
    <t xml:space="preserve"> (2)臨時財政対策債</t>
  </si>
  <si>
    <t>０４(H16)</t>
  </si>
  <si>
    <t>-</t>
  </si>
  <si>
    <t>3-1利子割交付金</t>
  </si>
  <si>
    <t>3-2配当割交付金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</si>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</sst>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99675"/>
          <c:h val="0.823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28741146"/>
        <c:axId val="57343723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46331460"/>
        <c:axId val="14329957"/>
      </c:line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43723"/>
        <c:crosses val="autoZero"/>
        <c:auto val="0"/>
        <c:lblOffset val="100"/>
        <c:tickLblSkip val="1"/>
        <c:noMultiLvlLbl val="0"/>
      </c:catAx>
      <c:valAx>
        <c:axId val="57343723"/>
        <c:scaling>
          <c:orientation val="minMax"/>
          <c:max val="7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41146"/>
        <c:crossesAt val="1"/>
        <c:crossBetween val="between"/>
        <c:dispUnits/>
      </c:valAx>
      <c:catAx>
        <c:axId val="46331460"/>
        <c:scaling>
          <c:orientation val="minMax"/>
        </c:scaling>
        <c:axPos val="b"/>
        <c:delete val="1"/>
        <c:majorTickMark val="out"/>
        <c:minorTickMark val="none"/>
        <c:tickLblPos val="nextTo"/>
        <c:crossAx val="14329957"/>
        <c:crosses val="autoZero"/>
        <c:auto val="0"/>
        <c:lblOffset val="100"/>
        <c:tickLblSkip val="1"/>
        <c:noMultiLvlLbl val="0"/>
      </c:catAx>
      <c:valAx>
        <c:axId val="143299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314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975"/>
          <c:w val="0.753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425"/>
          <c:w val="0.952"/>
          <c:h val="0.825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61860750"/>
        <c:axId val="19875839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44664824"/>
        <c:axId val="66439097"/>
      </c:line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5839"/>
        <c:crosses val="autoZero"/>
        <c:auto val="0"/>
        <c:lblOffset val="100"/>
        <c:tickLblSkip val="1"/>
        <c:noMultiLvlLbl val="0"/>
      </c:catAx>
      <c:valAx>
        <c:axId val="19875839"/>
        <c:scaling>
          <c:orientation val="minMax"/>
          <c:max val="35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0750"/>
        <c:crossesAt val="1"/>
        <c:crossBetween val="between"/>
        <c:dispUnits/>
      </c:valAx>
      <c:catAx>
        <c:axId val="446648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39097"/>
        <c:crosses val="autoZero"/>
        <c:auto val="0"/>
        <c:lblOffset val="100"/>
        <c:tickLblSkip val="1"/>
        <c:noMultiLvlLbl val="0"/>
      </c:catAx>
      <c:valAx>
        <c:axId val="66439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648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25"/>
          <c:y val="0.91975"/>
          <c:w val="0.879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8"/>
          <c:w val="0.934"/>
          <c:h val="0.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61080962"/>
        <c:axId val="12857747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61080962"/>
        <c:axId val="12857747"/>
      </c:line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7747"/>
        <c:crosses val="autoZero"/>
        <c:auto val="0"/>
        <c:lblOffset val="100"/>
        <c:tickLblSkip val="1"/>
        <c:noMultiLvlLbl val="0"/>
      </c:catAx>
      <c:valAx>
        <c:axId val="12857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80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"/>
          <c:y val="0.9325"/>
          <c:w val="0.498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125"/>
          <c:w val="0.96725"/>
          <c:h val="0.808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48610860"/>
        <c:axId val="34844557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45165558"/>
        <c:axId val="3836839"/>
      </c:line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44557"/>
        <c:crosses val="autoZero"/>
        <c:auto val="0"/>
        <c:lblOffset val="100"/>
        <c:tickLblSkip val="1"/>
        <c:noMultiLvlLbl val="0"/>
      </c:catAx>
      <c:valAx>
        <c:axId val="34844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0860"/>
        <c:crossesAt val="1"/>
        <c:crossBetween val="between"/>
        <c:dispUnits/>
      </c:valAx>
      <c:catAx>
        <c:axId val="45165558"/>
        <c:scaling>
          <c:orientation val="minMax"/>
        </c:scaling>
        <c:axPos val="b"/>
        <c:delete val="1"/>
        <c:majorTickMark val="out"/>
        <c:minorTickMark val="none"/>
        <c:tickLblPos val="nextTo"/>
        <c:crossAx val="3836839"/>
        <c:crosses val="autoZero"/>
        <c:auto val="0"/>
        <c:lblOffset val="100"/>
        <c:tickLblSkip val="1"/>
        <c:noMultiLvlLbl val="0"/>
      </c:catAx>
      <c:valAx>
        <c:axId val="38368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655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5"/>
          <c:y val="0.87175"/>
          <c:w val="0.787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35"/>
          <c:w val="0.97075"/>
          <c:h val="0.826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34531552"/>
        <c:axId val="42348513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45592298"/>
        <c:axId val="7677499"/>
      </c:line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48513"/>
        <c:crosses val="autoZero"/>
        <c:auto val="0"/>
        <c:lblOffset val="100"/>
        <c:tickLblSkip val="1"/>
        <c:noMultiLvlLbl val="0"/>
      </c:catAx>
      <c:valAx>
        <c:axId val="423485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31552"/>
        <c:crossesAt val="1"/>
        <c:crossBetween val="between"/>
        <c:dispUnits/>
      </c:valAx>
      <c:catAx>
        <c:axId val="45592298"/>
        <c:scaling>
          <c:orientation val="minMax"/>
        </c:scaling>
        <c:axPos val="b"/>
        <c:delete val="1"/>
        <c:majorTickMark val="out"/>
        <c:minorTickMark val="none"/>
        <c:tickLblPos val="nextTo"/>
        <c:crossAx val="7677499"/>
        <c:crosses val="autoZero"/>
        <c:auto val="0"/>
        <c:lblOffset val="100"/>
        <c:tickLblSkip val="1"/>
        <c:noMultiLvlLbl val="0"/>
      </c:catAx>
      <c:valAx>
        <c:axId val="7677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922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0175"/>
          <c:w val="0.96775"/>
          <c:h val="0.0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925"/>
          <c:w val="0.97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1988628"/>
        <c:axId val="17897653"/>
      </c:barChart>
      <c:catAx>
        <c:axId val="1988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25"/>
          <c:y val="0.93425"/>
          <c:w val="0.517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171450"/>
        <a:ext cx="48387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657225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33950" y="200025"/>
        <a:ext cx="4762500" cy="638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38100</xdr:rowOff>
    </xdr:from>
    <xdr:to>
      <xdr:col>13</xdr:col>
      <xdr:colOff>714375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582650"/>
        <a:ext cx="4772025" cy="586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7</xdr:col>
      <xdr:colOff>9525</xdr:colOff>
      <xdr:row>77</xdr:row>
      <xdr:rowOff>66675</xdr:rowOff>
    </xdr:to>
    <xdr:graphicFrame>
      <xdr:nvGraphicFramePr>
        <xdr:cNvPr id="4" name="Chart 7"/>
        <xdr:cNvGraphicFramePr/>
      </xdr:nvGraphicFramePr>
      <xdr:xfrm>
        <a:off x="0" y="6867525"/>
        <a:ext cx="48768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28575</xdr:rowOff>
    </xdr:from>
    <xdr:to>
      <xdr:col>13</xdr:col>
      <xdr:colOff>714375</xdr:colOff>
      <xdr:row>77</xdr:row>
      <xdr:rowOff>66675</xdr:rowOff>
    </xdr:to>
    <xdr:graphicFrame>
      <xdr:nvGraphicFramePr>
        <xdr:cNvPr id="5" name="Chart 8"/>
        <xdr:cNvGraphicFramePr/>
      </xdr:nvGraphicFramePr>
      <xdr:xfrm>
        <a:off x="4943475" y="6886575"/>
        <a:ext cx="4810125" cy="638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28575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573125"/>
        <a:ext cx="4876800" cy="587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P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7" sqref="R37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192</v>
      </c>
      <c r="Q3" s="48" t="s">
        <v>193</v>
      </c>
      <c r="R3" s="48" t="s">
        <v>196</v>
      </c>
    </row>
    <row r="4" spans="1:18" ht="13.5" customHeight="1">
      <c r="A4" s="75" t="s">
        <v>91</v>
      </c>
      <c r="B4" s="75"/>
      <c r="C4" s="50"/>
      <c r="D4" s="50"/>
      <c r="E4" s="50">
        <v>12848</v>
      </c>
      <c r="F4" s="50">
        <v>12826</v>
      </c>
      <c r="G4" s="50">
        <v>12925</v>
      </c>
      <c r="H4" s="50">
        <v>12831</v>
      </c>
      <c r="I4" s="50">
        <v>12703</v>
      </c>
      <c r="J4" s="50">
        <v>12528</v>
      </c>
      <c r="K4" s="50">
        <v>12260</v>
      </c>
      <c r="L4" s="50">
        <v>12220</v>
      </c>
      <c r="M4" s="50">
        <v>12072</v>
      </c>
      <c r="N4" s="50">
        <v>11886</v>
      </c>
      <c r="O4" s="50">
        <v>11707</v>
      </c>
      <c r="P4" s="50">
        <v>11562</v>
      </c>
      <c r="Q4" s="50">
        <v>11379</v>
      </c>
      <c r="R4" s="50">
        <v>11159</v>
      </c>
    </row>
    <row r="5" spans="1:18" ht="13.5" customHeight="1">
      <c r="A5" s="78" t="s">
        <v>13</v>
      </c>
      <c r="B5" s="52" t="s">
        <v>22</v>
      </c>
      <c r="C5" s="53"/>
      <c r="D5" s="53"/>
      <c r="E5" s="53">
        <v>5514292</v>
      </c>
      <c r="F5" s="53">
        <v>6225474</v>
      </c>
      <c r="G5" s="53">
        <v>6633276</v>
      </c>
      <c r="H5" s="53">
        <v>6084769</v>
      </c>
      <c r="I5" s="54">
        <v>5869174</v>
      </c>
      <c r="J5" s="53">
        <v>5930500</v>
      </c>
      <c r="K5" s="53">
        <v>5967990</v>
      </c>
      <c r="L5" s="53">
        <v>6358514</v>
      </c>
      <c r="M5" s="55">
        <v>6684669</v>
      </c>
      <c r="N5" s="55">
        <v>6312827</v>
      </c>
      <c r="O5" s="55">
        <v>5669053</v>
      </c>
      <c r="P5" s="55">
        <v>6196073</v>
      </c>
      <c r="Q5" s="55">
        <v>5580290</v>
      </c>
      <c r="R5" s="55">
        <v>5897736</v>
      </c>
    </row>
    <row r="6" spans="1:18" ht="13.5" customHeight="1">
      <c r="A6" s="78"/>
      <c r="B6" s="52" t="s">
        <v>23</v>
      </c>
      <c r="C6" s="53"/>
      <c r="D6" s="53"/>
      <c r="E6" s="53">
        <v>5229069</v>
      </c>
      <c r="F6" s="53">
        <v>6061872</v>
      </c>
      <c r="G6" s="53">
        <v>6407137</v>
      </c>
      <c r="H6" s="53">
        <v>5874348</v>
      </c>
      <c r="I6" s="54">
        <v>5643238</v>
      </c>
      <c r="J6" s="53">
        <v>5681864</v>
      </c>
      <c r="K6" s="53">
        <v>5776439</v>
      </c>
      <c r="L6" s="53">
        <v>6256124</v>
      </c>
      <c r="M6" s="55">
        <v>6437694</v>
      </c>
      <c r="N6" s="55">
        <v>6036501</v>
      </c>
      <c r="O6" s="55">
        <v>5419117</v>
      </c>
      <c r="P6" s="55">
        <v>6017188</v>
      </c>
      <c r="Q6" s="55">
        <v>5461641</v>
      </c>
      <c r="R6" s="55">
        <v>5826651</v>
      </c>
    </row>
    <row r="7" spans="1:18" ht="13.5" customHeight="1">
      <c r="A7" s="78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285223</v>
      </c>
      <c r="F7" s="54">
        <f t="shared" si="0"/>
        <v>163602</v>
      </c>
      <c r="G7" s="54">
        <f t="shared" si="0"/>
        <v>226139</v>
      </c>
      <c r="H7" s="54">
        <f t="shared" si="0"/>
        <v>210421</v>
      </c>
      <c r="I7" s="54">
        <f t="shared" si="0"/>
        <v>225936</v>
      </c>
      <c r="J7" s="54">
        <f t="shared" si="0"/>
        <v>248636</v>
      </c>
      <c r="K7" s="54">
        <f t="shared" si="0"/>
        <v>191551</v>
      </c>
      <c r="L7" s="54">
        <f>+L5-L6</f>
        <v>102390</v>
      </c>
      <c r="M7" s="54">
        <f>+M5-M6</f>
        <v>246975</v>
      </c>
      <c r="N7" s="54">
        <f>+N5-N6</f>
        <v>276326</v>
      </c>
      <c r="O7" s="54">
        <f>+O5-O6</f>
        <v>249936</v>
      </c>
      <c r="P7" s="54">
        <v>178885</v>
      </c>
      <c r="Q7" s="54">
        <v>118649</v>
      </c>
      <c r="R7" s="54">
        <v>71085</v>
      </c>
    </row>
    <row r="8" spans="1:18" ht="13.5" customHeight="1">
      <c r="A8" s="78"/>
      <c r="B8" s="52" t="s">
        <v>25</v>
      </c>
      <c r="C8" s="53"/>
      <c r="D8" s="53"/>
      <c r="E8" s="53">
        <v>81399</v>
      </c>
      <c r="F8" s="53">
        <v>34358</v>
      </c>
      <c r="G8" s="53">
        <v>19820</v>
      </c>
      <c r="H8" s="53">
        <v>11890</v>
      </c>
      <c r="I8" s="54">
        <v>52100</v>
      </c>
      <c r="J8" s="53">
        <v>7410</v>
      </c>
      <c r="K8" s="53">
        <v>20248</v>
      </c>
      <c r="L8" s="54">
        <v>36634</v>
      </c>
      <c r="M8" s="55">
        <v>119799</v>
      </c>
      <c r="N8" s="55">
        <v>8804</v>
      </c>
      <c r="O8" s="55">
        <v>48848</v>
      </c>
      <c r="P8" s="55">
        <v>29300</v>
      </c>
      <c r="Q8" s="55">
        <v>0</v>
      </c>
      <c r="R8" s="55">
        <v>3599</v>
      </c>
    </row>
    <row r="9" spans="1:18" ht="13.5" customHeight="1">
      <c r="A9" s="78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203824</v>
      </c>
      <c r="F9" s="54">
        <f t="shared" si="1"/>
        <v>129244</v>
      </c>
      <c r="G9" s="54">
        <f t="shared" si="1"/>
        <v>206319</v>
      </c>
      <c r="H9" s="54">
        <f t="shared" si="1"/>
        <v>198531</v>
      </c>
      <c r="I9" s="54">
        <f t="shared" si="1"/>
        <v>173836</v>
      </c>
      <c r="J9" s="54">
        <f t="shared" si="1"/>
        <v>241226</v>
      </c>
      <c r="K9" s="54">
        <f t="shared" si="1"/>
        <v>171303</v>
      </c>
      <c r="L9" s="54">
        <f>+L7-L8</f>
        <v>65756</v>
      </c>
      <c r="M9" s="54">
        <f>+M7-M8</f>
        <v>127176</v>
      </c>
      <c r="N9" s="54">
        <f>+N7-N8</f>
        <v>267522</v>
      </c>
      <c r="O9" s="54">
        <f>+O7-O8</f>
        <v>201088</v>
      </c>
      <c r="P9" s="54">
        <v>149585</v>
      </c>
      <c r="Q9" s="54">
        <v>118649</v>
      </c>
      <c r="R9" s="54">
        <v>67486</v>
      </c>
    </row>
    <row r="10" spans="1:18" ht="13.5" customHeight="1">
      <c r="A10" s="78"/>
      <c r="B10" s="52" t="s">
        <v>27</v>
      </c>
      <c r="C10" s="55"/>
      <c r="D10" s="55"/>
      <c r="E10" s="55">
        <v>-14412</v>
      </c>
      <c r="F10" s="55">
        <v>-74580</v>
      </c>
      <c r="G10" s="55">
        <v>77075</v>
      </c>
      <c r="H10" s="55">
        <v>-7788</v>
      </c>
      <c r="I10" s="55">
        <v>-24695</v>
      </c>
      <c r="J10" s="55">
        <v>67390</v>
      </c>
      <c r="K10" s="55">
        <v>-69923</v>
      </c>
      <c r="L10" s="55">
        <v>-105547</v>
      </c>
      <c r="M10" s="55">
        <v>61420</v>
      </c>
      <c r="N10" s="55">
        <v>140346</v>
      </c>
      <c r="O10" s="55">
        <v>-66434</v>
      </c>
      <c r="P10" s="55">
        <v>-51503</v>
      </c>
      <c r="Q10" s="55">
        <v>-30936</v>
      </c>
      <c r="R10" s="55">
        <v>-51163</v>
      </c>
    </row>
    <row r="11" spans="1:18" ht="13.5" customHeight="1">
      <c r="A11" s="78"/>
      <c r="B11" s="52" t="s">
        <v>28</v>
      </c>
      <c r="C11" s="53"/>
      <c r="D11" s="53"/>
      <c r="E11" s="53">
        <v>292449</v>
      </c>
      <c r="F11" s="53">
        <v>299187</v>
      </c>
      <c r="G11" s="53">
        <v>257687</v>
      </c>
      <c r="H11" s="53">
        <v>166490</v>
      </c>
      <c r="I11" s="54">
        <v>6017</v>
      </c>
      <c r="J11" s="53">
        <v>3149</v>
      </c>
      <c r="K11" s="53">
        <v>2934</v>
      </c>
      <c r="L11" s="54">
        <v>185161</v>
      </c>
      <c r="M11" s="55">
        <v>121997</v>
      </c>
      <c r="N11" s="55">
        <v>205153</v>
      </c>
      <c r="O11" s="55">
        <v>335119</v>
      </c>
      <c r="P11" s="55">
        <v>67010</v>
      </c>
      <c r="Q11" s="55">
        <v>195840</v>
      </c>
      <c r="R11" s="55">
        <v>201728</v>
      </c>
    </row>
    <row r="12" spans="1:18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3.5" customHeight="1">
      <c r="A13" s="78"/>
      <c r="B13" s="52" t="s">
        <v>30</v>
      </c>
      <c r="C13" s="53"/>
      <c r="D13" s="53"/>
      <c r="E13" s="53">
        <v>100000</v>
      </c>
      <c r="F13" s="53">
        <v>100000</v>
      </c>
      <c r="G13" s="53">
        <v>422797</v>
      </c>
      <c r="H13" s="53">
        <v>256000</v>
      </c>
      <c r="I13" s="54">
        <v>66247</v>
      </c>
      <c r="J13" s="53">
        <v>0</v>
      </c>
      <c r="K13" s="53">
        <v>170000</v>
      </c>
      <c r="L13" s="54">
        <v>207000</v>
      </c>
      <c r="M13" s="55">
        <v>209501</v>
      </c>
      <c r="N13" s="55">
        <v>136000</v>
      </c>
      <c r="O13" s="55">
        <v>180000</v>
      </c>
      <c r="P13" s="55">
        <v>150000</v>
      </c>
      <c r="Q13" s="55">
        <v>323428</v>
      </c>
      <c r="R13" s="55">
        <v>357500</v>
      </c>
    </row>
    <row r="14" spans="1:18" ht="13.5" customHeight="1">
      <c r="A14" s="78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178037</v>
      </c>
      <c r="F14" s="54">
        <f t="shared" si="2"/>
        <v>124607</v>
      </c>
      <c r="G14" s="54">
        <f t="shared" si="2"/>
        <v>-88035</v>
      </c>
      <c r="H14" s="54">
        <f t="shared" si="2"/>
        <v>-97298</v>
      </c>
      <c r="I14" s="54">
        <f t="shared" si="2"/>
        <v>-84925</v>
      </c>
      <c r="J14" s="54">
        <f t="shared" si="2"/>
        <v>70539</v>
      </c>
      <c r="K14" s="54">
        <f t="shared" si="2"/>
        <v>-236989</v>
      </c>
      <c r="L14" s="54">
        <f aca="true" t="shared" si="3" ref="L14:R14">+L10+L11+L12-L13</f>
        <v>-127386</v>
      </c>
      <c r="M14" s="54">
        <f t="shared" si="3"/>
        <v>-26084</v>
      </c>
      <c r="N14" s="54">
        <f t="shared" si="3"/>
        <v>209499</v>
      </c>
      <c r="O14" s="54">
        <f t="shared" si="3"/>
        <v>88685</v>
      </c>
      <c r="P14" s="54">
        <f t="shared" si="3"/>
        <v>-134493</v>
      </c>
      <c r="Q14" s="54">
        <f t="shared" si="3"/>
        <v>-158524</v>
      </c>
      <c r="R14" s="54">
        <f t="shared" si="3"/>
        <v>-206935</v>
      </c>
    </row>
    <row r="15" spans="1:18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6.427236670414921</v>
      </c>
      <c r="F15" s="56">
        <f t="shared" si="4"/>
        <v>3.734443191064428</v>
      </c>
      <c r="G15" s="56">
        <f t="shared" si="4"/>
        <v>5.870270713204929</v>
      </c>
      <c r="H15" s="56">
        <f t="shared" si="4"/>
        <v>5.613042164186806</v>
      </c>
      <c r="I15" s="56">
        <f aca="true" t="shared" si="5" ref="I15:N15">+I9/I19*100</f>
        <v>4.850397075408892</v>
      </c>
      <c r="J15" s="56">
        <f t="shared" si="5"/>
        <v>6.584750139487755</v>
      </c>
      <c r="K15" s="56">
        <f t="shared" si="5"/>
        <v>4.4753635940641985</v>
      </c>
      <c r="L15" s="56">
        <f t="shared" si="5"/>
        <v>1.698393376069535</v>
      </c>
      <c r="M15" s="56">
        <f t="shared" si="5"/>
        <v>3.3456143004649754</v>
      </c>
      <c r="N15" s="56">
        <f t="shared" si="5"/>
        <v>7.224614925934207</v>
      </c>
      <c r="O15" s="56">
        <f>+O9/O19*100</f>
        <v>5.670709250378305</v>
      </c>
      <c r="P15" s="56">
        <f>+P9/P19*100</f>
        <v>4.523253851955022</v>
      </c>
      <c r="Q15" s="56">
        <f>+Q9/Q19*100</f>
        <v>3.9348882435890467</v>
      </c>
      <c r="R15" s="56">
        <f>+R9/R19*100</f>
        <v>2.2462298779261967</v>
      </c>
    </row>
    <row r="16" spans="1:18" ht="13.5" customHeight="1">
      <c r="A16" s="76" t="s">
        <v>33</v>
      </c>
      <c r="B16" s="76"/>
      <c r="C16" s="57"/>
      <c r="D16" s="58"/>
      <c r="E16" s="58">
        <v>1930462</v>
      </c>
      <c r="F16" s="58">
        <v>2199066</v>
      </c>
      <c r="G16" s="58">
        <v>2494524</v>
      </c>
      <c r="H16" s="58">
        <v>2546458</v>
      </c>
      <c r="I16" s="57">
        <v>2479497</v>
      </c>
      <c r="J16" s="58">
        <v>2472550</v>
      </c>
      <c r="K16" s="58">
        <v>2655537</v>
      </c>
      <c r="L16" s="57">
        <v>2628046</v>
      </c>
      <c r="M16" s="58">
        <v>2467242</v>
      </c>
      <c r="N16" s="58">
        <v>2204350</v>
      </c>
      <c r="O16" s="58">
        <v>2171394</v>
      </c>
      <c r="P16" s="58">
        <v>2097310</v>
      </c>
      <c r="Q16" s="58">
        <v>1914462</v>
      </c>
      <c r="R16" s="58">
        <v>1881648</v>
      </c>
    </row>
    <row r="17" spans="1:18" ht="13.5" customHeight="1">
      <c r="A17" s="76" t="s">
        <v>34</v>
      </c>
      <c r="B17" s="76"/>
      <c r="C17" s="57"/>
      <c r="D17" s="58"/>
      <c r="E17" s="58">
        <v>2548503</v>
      </c>
      <c r="F17" s="58">
        <v>2747247</v>
      </c>
      <c r="G17" s="58">
        <v>2704631</v>
      </c>
      <c r="H17" s="58">
        <v>2710706</v>
      </c>
      <c r="I17" s="57">
        <v>2790030</v>
      </c>
      <c r="J17" s="58">
        <v>2858631</v>
      </c>
      <c r="K17" s="58">
        <v>2965249</v>
      </c>
      <c r="L17" s="57">
        <v>3006387</v>
      </c>
      <c r="M17" s="58">
        <v>3000628</v>
      </c>
      <c r="N17" s="58">
        <v>2987882</v>
      </c>
      <c r="O17" s="58">
        <v>2836259</v>
      </c>
      <c r="P17" s="58">
        <v>2630415</v>
      </c>
      <c r="Q17" s="58">
        <v>2403956</v>
      </c>
      <c r="R17" s="58">
        <v>2383998</v>
      </c>
    </row>
    <row r="18" spans="1:18" ht="13.5" customHeight="1">
      <c r="A18" s="76" t="s">
        <v>35</v>
      </c>
      <c r="B18" s="76"/>
      <c r="C18" s="57"/>
      <c r="D18" s="58"/>
      <c r="E18" s="58">
        <v>2558776</v>
      </c>
      <c r="F18" s="58">
        <v>2916350</v>
      </c>
      <c r="G18" s="58">
        <v>3309363</v>
      </c>
      <c r="H18" s="58">
        <v>3377099</v>
      </c>
      <c r="I18" s="57">
        <v>3287721</v>
      </c>
      <c r="J18" s="58">
        <v>3277323</v>
      </c>
      <c r="K18" s="58">
        <v>3520640</v>
      </c>
      <c r="L18" s="57">
        <v>3484086</v>
      </c>
      <c r="M18" s="58">
        <v>3269663</v>
      </c>
      <c r="N18" s="58">
        <v>2919392</v>
      </c>
      <c r="O18" s="58">
        <v>2874458</v>
      </c>
      <c r="P18" s="58">
        <v>2775536</v>
      </c>
      <c r="Q18" s="58">
        <v>2530383</v>
      </c>
      <c r="R18" s="58">
        <v>2486821</v>
      </c>
    </row>
    <row r="19" spans="1:18" ht="13.5" customHeight="1">
      <c r="A19" s="76" t="s">
        <v>36</v>
      </c>
      <c r="B19" s="76"/>
      <c r="C19" s="57"/>
      <c r="D19" s="58"/>
      <c r="E19" s="58">
        <v>3171254</v>
      </c>
      <c r="F19" s="58">
        <v>3460864</v>
      </c>
      <c r="G19" s="58">
        <v>3514642</v>
      </c>
      <c r="H19" s="58">
        <v>3536959</v>
      </c>
      <c r="I19" s="57">
        <v>3583954</v>
      </c>
      <c r="J19" s="58">
        <v>3663404</v>
      </c>
      <c r="K19" s="58">
        <v>3827689</v>
      </c>
      <c r="L19" s="57">
        <v>3871659</v>
      </c>
      <c r="M19" s="58">
        <v>3801275</v>
      </c>
      <c r="N19" s="58">
        <v>3702924</v>
      </c>
      <c r="O19" s="58">
        <v>3546082</v>
      </c>
      <c r="P19" s="58">
        <v>3307022</v>
      </c>
      <c r="Q19" s="58">
        <v>3015308</v>
      </c>
      <c r="R19" s="58">
        <v>3004412</v>
      </c>
    </row>
    <row r="20" spans="1:18" ht="13.5" customHeight="1">
      <c r="A20" s="76" t="s">
        <v>37</v>
      </c>
      <c r="B20" s="76"/>
      <c r="C20" s="59"/>
      <c r="D20" s="60"/>
      <c r="E20" s="60">
        <v>0.76</v>
      </c>
      <c r="F20" s="60">
        <v>0.76</v>
      </c>
      <c r="G20" s="60">
        <v>0.83</v>
      </c>
      <c r="H20" s="60">
        <v>0.89</v>
      </c>
      <c r="I20" s="61">
        <v>0.92</v>
      </c>
      <c r="J20" s="60">
        <v>0.9</v>
      </c>
      <c r="K20" s="60">
        <v>0.88</v>
      </c>
      <c r="L20" s="61">
        <v>0.88</v>
      </c>
      <c r="M20" s="60">
        <v>0.86</v>
      </c>
      <c r="N20" s="60">
        <v>0.81</v>
      </c>
      <c r="O20" s="60">
        <v>0.78</v>
      </c>
      <c r="P20" s="60">
        <v>0.77</v>
      </c>
      <c r="Q20" s="60">
        <v>0.79</v>
      </c>
      <c r="R20" s="60">
        <v>0.8</v>
      </c>
    </row>
    <row r="21" spans="1:18" ht="13.5" customHeight="1">
      <c r="A21" s="76" t="s">
        <v>38</v>
      </c>
      <c r="B21" s="76"/>
      <c r="C21" s="62"/>
      <c r="D21" s="63"/>
      <c r="E21" s="63">
        <v>74.4</v>
      </c>
      <c r="F21" s="63">
        <v>73.7</v>
      </c>
      <c r="G21" s="63">
        <v>78.9</v>
      </c>
      <c r="H21" s="63">
        <v>82.5</v>
      </c>
      <c r="I21" s="64">
        <v>78.9</v>
      </c>
      <c r="J21" s="63">
        <v>78.8</v>
      </c>
      <c r="K21" s="63">
        <v>80</v>
      </c>
      <c r="L21" s="64">
        <v>81.7</v>
      </c>
      <c r="M21" s="63">
        <v>78.9</v>
      </c>
      <c r="N21" s="63">
        <v>80.6</v>
      </c>
      <c r="O21" s="63">
        <v>82.1</v>
      </c>
      <c r="P21" s="63">
        <v>87.2</v>
      </c>
      <c r="Q21" s="63">
        <v>88.8</v>
      </c>
      <c r="R21" s="63">
        <v>96.2</v>
      </c>
    </row>
    <row r="22" spans="1:18" ht="13.5" customHeight="1">
      <c r="A22" s="76" t="s">
        <v>39</v>
      </c>
      <c r="B22" s="76"/>
      <c r="C22" s="62"/>
      <c r="D22" s="63"/>
      <c r="E22" s="63">
        <v>7.5</v>
      </c>
      <c r="F22" s="63">
        <v>8.1</v>
      </c>
      <c r="G22" s="63">
        <v>8.1</v>
      </c>
      <c r="H22" s="63">
        <v>8.8</v>
      </c>
      <c r="I22" s="64">
        <v>8.9</v>
      </c>
      <c r="J22" s="63">
        <v>9.1</v>
      </c>
      <c r="K22" s="63">
        <v>9</v>
      </c>
      <c r="L22" s="64">
        <v>9.7</v>
      </c>
      <c r="M22" s="63">
        <v>9.4</v>
      </c>
      <c r="N22" s="63">
        <v>9.4</v>
      </c>
      <c r="O22" s="63">
        <v>9.6</v>
      </c>
      <c r="P22" s="63">
        <v>10.2</v>
      </c>
      <c r="Q22" s="63">
        <v>9.9</v>
      </c>
      <c r="R22" s="63">
        <v>12.2</v>
      </c>
    </row>
    <row r="23" spans="1:18" ht="13.5" customHeight="1">
      <c r="A23" s="76" t="s">
        <v>40</v>
      </c>
      <c r="B23" s="76"/>
      <c r="C23" s="62"/>
      <c r="D23" s="63"/>
      <c r="E23" s="63">
        <v>9.2</v>
      </c>
      <c r="F23" s="63">
        <v>9.5</v>
      </c>
      <c r="G23" s="63">
        <v>9.6</v>
      </c>
      <c r="H23" s="63">
        <v>10.2</v>
      </c>
      <c r="I23" s="64">
        <v>9.7</v>
      </c>
      <c r="J23" s="63">
        <v>9.8</v>
      </c>
      <c r="K23" s="63">
        <v>9.7</v>
      </c>
      <c r="L23" s="64">
        <v>9.9</v>
      </c>
      <c r="M23" s="63">
        <v>9.8</v>
      </c>
      <c r="N23" s="63">
        <v>10.3</v>
      </c>
      <c r="O23" s="63">
        <v>10.6</v>
      </c>
      <c r="P23" s="63">
        <v>10.8</v>
      </c>
      <c r="Q23" s="63">
        <v>10.6</v>
      </c>
      <c r="R23" s="63">
        <v>13.9</v>
      </c>
    </row>
    <row r="24" spans="1:18" ht="13.5" customHeight="1">
      <c r="A24" s="76" t="s">
        <v>41</v>
      </c>
      <c r="B24" s="76"/>
      <c r="C24" s="62"/>
      <c r="D24" s="63"/>
      <c r="E24" s="63">
        <v>7.6</v>
      </c>
      <c r="F24" s="63">
        <v>7.7</v>
      </c>
      <c r="G24" s="63">
        <v>7.8</v>
      </c>
      <c r="H24" s="63">
        <v>8.2</v>
      </c>
      <c r="I24" s="64">
        <v>8.4</v>
      </c>
      <c r="J24" s="63">
        <v>8.4</v>
      </c>
      <c r="K24" s="63">
        <v>8.2</v>
      </c>
      <c r="L24" s="64">
        <v>8</v>
      </c>
      <c r="M24" s="63">
        <v>7.8</v>
      </c>
      <c r="N24" s="63">
        <v>7.9</v>
      </c>
      <c r="O24" s="63">
        <v>8.1</v>
      </c>
      <c r="P24" s="63">
        <v>8.5</v>
      </c>
      <c r="Q24" s="63">
        <v>8.5</v>
      </c>
      <c r="R24" s="63">
        <v>9.4</v>
      </c>
    </row>
    <row r="25" spans="1:18" ht="13.5" customHeight="1">
      <c r="A25" s="75" t="s">
        <v>42</v>
      </c>
      <c r="B25" s="75"/>
      <c r="C25" s="54">
        <f>SUM(C26:C28)</f>
        <v>0</v>
      </c>
      <c r="D25" s="54">
        <f>SUM(D26:D28)</f>
        <v>0</v>
      </c>
      <c r="E25" s="54">
        <f aca="true" t="shared" si="6" ref="E25:K25">SUM(E26:E28)</f>
        <v>1603905</v>
      </c>
      <c r="F25" s="54">
        <f t="shared" si="6"/>
        <v>1933440</v>
      </c>
      <c r="G25" s="54">
        <f t="shared" si="6"/>
        <v>1831915</v>
      </c>
      <c r="H25" s="54">
        <f t="shared" si="6"/>
        <v>1734862</v>
      </c>
      <c r="I25" s="54">
        <f t="shared" si="6"/>
        <v>1679762</v>
      </c>
      <c r="J25" s="54">
        <f t="shared" si="6"/>
        <v>1815323</v>
      </c>
      <c r="K25" s="54">
        <f t="shared" si="6"/>
        <v>1808104</v>
      </c>
      <c r="L25" s="54">
        <f aca="true" t="shared" si="7" ref="L25:Q25">SUM(L26:L28)</f>
        <v>1823770</v>
      </c>
      <c r="M25" s="54">
        <f t="shared" si="7"/>
        <v>1903897</v>
      </c>
      <c r="N25" s="54">
        <f t="shared" si="7"/>
        <v>1901590</v>
      </c>
      <c r="O25" s="54">
        <f t="shared" si="7"/>
        <v>2036548</v>
      </c>
      <c r="P25" s="54">
        <f t="shared" si="7"/>
        <v>1948680</v>
      </c>
      <c r="Q25" s="54">
        <f t="shared" si="7"/>
        <v>1818995</v>
      </c>
      <c r="R25" s="54">
        <f>SUM(R26:R28)</f>
        <v>1534181</v>
      </c>
    </row>
    <row r="26" spans="1:18" ht="13.5" customHeight="1">
      <c r="A26" s="65"/>
      <c r="B26" s="2" t="s">
        <v>19</v>
      </c>
      <c r="C26" s="54"/>
      <c r="D26" s="53"/>
      <c r="E26" s="53">
        <v>1134147</v>
      </c>
      <c r="F26" s="53">
        <v>1333334</v>
      </c>
      <c r="G26" s="53">
        <v>1168224</v>
      </c>
      <c r="H26" s="53">
        <v>1078714</v>
      </c>
      <c r="I26" s="54">
        <v>1018484</v>
      </c>
      <c r="J26" s="53">
        <v>1021633</v>
      </c>
      <c r="K26" s="53">
        <v>854567</v>
      </c>
      <c r="L26" s="54">
        <v>832728</v>
      </c>
      <c r="M26" s="53">
        <v>745224</v>
      </c>
      <c r="N26" s="53">
        <v>814377</v>
      </c>
      <c r="O26" s="53">
        <v>969496</v>
      </c>
      <c r="P26" s="53">
        <v>886506</v>
      </c>
      <c r="Q26" s="53">
        <v>758918</v>
      </c>
      <c r="R26" s="53">
        <v>603146</v>
      </c>
    </row>
    <row r="27" spans="1:18" ht="13.5" customHeight="1">
      <c r="A27" s="65"/>
      <c r="B27" s="2" t="s">
        <v>20</v>
      </c>
      <c r="C27" s="54"/>
      <c r="D27" s="53"/>
      <c r="E27" s="53">
        <v>171834</v>
      </c>
      <c r="F27" s="53">
        <v>245191</v>
      </c>
      <c r="G27" s="53">
        <v>230570</v>
      </c>
      <c r="H27" s="53">
        <v>214978</v>
      </c>
      <c r="I27" s="54">
        <v>216616</v>
      </c>
      <c r="J27" s="53">
        <v>217588</v>
      </c>
      <c r="K27" s="53">
        <v>218510</v>
      </c>
      <c r="L27" s="54">
        <v>219703</v>
      </c>
      <c r="M27" s="53">
        <v>220557</v>
      </c>
      <c r="N27" s="53">
        <v>221037</v>
      </c>
      <c r="O27" s="53">
        <v>201455</v>
      </c>
      <c r="P27" s="53">
        <v>201505</v>
      </c>
      <c r="Q27" s="53">
        <v>201594</v>
      </c>
      <c r="R27" s="53">
        <v>181701</v>
      </c>
    </row>
    <row r="28" spans="1:18" ht="13.5" customHeight="1">
      <c r="A28" s="65"/>
      <c r="B28" s="2" t="s">
        <v>21</v>
      </c>
      <c r="C28" s="54"/>
      <c r="D28" s="53"/>
      <c r="E28" s="53">
        <v>297924</v>
      </c>
      <c r="F28" s="53">
        <v>354915</v>
      </c>
      <c r="G28" s="53">
        <v>433121</v>
      </c>
      <c r="H28" s="53">
        <v>441170</v>
      </c>
      <c r="I28" s="54">
        <v>444662</v>
      </c>
      <c r="J28" s="53">
        <v>576102</v>
      </c>
      <c r="K28" s="53">
        <v>735027</v>
      </c>
      <c r="L28" s="54">
        <v>771339</v>
      </c>
      <c r="M28" s="53">
        <v>938116</v>
      </c>
      <c r="N28" s="53">
        <v>866176</v>
      </c>
      <c r="O28" s="53">
        <v>865597</v>
      </c>
      <c r="P28" s="53">
        <v>860669</v>
      </c>
      <c r="Q28" s="53">
        <v>858483</v>
      </c>
      <c r="R28" s="53">
        <v>749334</v>
      </c>
    </row>
    <row r="29" spans="1:18" ht="13.5" customHeight="1">
      <c r="A29" s="75" t="s">
        <v>43</v>
      </c>
      <c r="B29" s="75"/>
      <c r="C29" s="54"/>
      <c r="D29" s="53"/>
      <c r="E29" s="53">
        <v>2866223</v>
      </c>
      <c r="F29" s="53">
        <v>3056111</v>
      </c>
      <c r="G29" s="53">
        <v>3187504</v>
      </c>
      <c r="H29" s="53">
        <v>3162183</v>
      </c>
      <c r="I29" s="54">
        <v>3294100</v>
      </c>
      <c r="J29" s="53">
        <v>3386464</v>
      </c>
      <c r="K29" s="53">
        <v>3306707</v>
      </c>
      <c r="L29" s="54">
        <v>3492643</v>
      </c>
      <c r="M29" s="53">
        <v>3871532</v>
      </c>
      <c r="N29" s="53">
        <v>3992929</v>
      </c>
      <c r="O29" s="53">
        <v>3886211</v>
      </c>
      <c r="P29" s="53">
        <v>4430468</v>
      </c>
      <c r="Q29" s="53">
        <v>4623147</v>
      </c>
      <c r="R29" s="53">
        <v>4901925</v>
      </c>
    </row>
    <row r="30" spans="1:18" ht="13.5" customHeight="1">
      <c r="A30" s="51"/>
      <c r="B30" s="48" t="s">
        <v>14</v>
      </c>
      <c r="C30" s="54"/>
      <c r="D30" s="53"/>
      <c r="E30" s="53">
        <v>2580373</v>
      </c>
      <c r="F30" s="53">
        <v>2770261</v>
      </c>
      <c r="G30" s="53">
        <v>3040254</v>
      </c>
      <c r="H30" s="53"/>
      <c r="I30" s="54">
        <v>1665454</v>
      </c>
      <c r="J30" s="53">
        <v>1692243</v>
      </c>
      <c r="K30" s="53">
        <v>1650685</v>
      </c>
      <c r="L30" s="54">
        <v>1597644</v>
      </c>
      <c r="M30" s="53">
        <v>1694242</v>
      </c>
      <c r="N30" s="53">
        <v>1798934</v>
      </c>
      <c r="O30" s="53">
        <v>1849464</v>
      </c>
      <c r="P30" s="53">
        <v>2405594</v>
      </c>
      <c r="Q30" s="53">
        <v>2322462</v>
      </c>
      <c r="R30" s="53">
        <v>2188434</v>
      </c>
    </row>
    <row r="31" spans="1:18" ht="13.5" customHeight="1">
      <c r="A31" s="77" t="s">
        <v>44</v>
      </c>
      <c r="B31" s="77"/>
      <c r="C31" s="54">
        <f>SUM(C32:C35)</f>
        <v>0</v>
      </c>
      <c r="D31" s="54">
        <f>SUM(D32:D35)</f>
        <v>0</v>
      </c>
      <c r="E31" s="54">
        <f aca="true" t="shared" si="8" ref="E31:K31">SUM(E32:E35)</f>
        <v>659320</v>
      </c>
      <c r="F31" s="54">
        <f t="shared" si="8"/>
        <v>1380460</v>
      </c>
      <c r="G31" s="54">
        <f t="shared" si="8"/>
        <v>2213364</v>
      </c>
      <c r="H31" s="54">
        <f t="shared" si="8"/>
        <v>1363564</v>
      </c>
      <c r="I31" s="54">
        <f t="shared" si="8"/>
        <v>1467823</v>
      </c>
      <c r="J31" s="54">
        <f t="shared" si="8"/>
        <v>950192</v>
      </c>
      <c r="K31" s="54">
        <f t="shared" si="8"/>
        <v>556924</v>
      </c>
      <c r="L31" s="54">
        <f aca="true" t="shared" si="9" ref="L31:Q31">SUM(L32:L35)</f>
        <v>352368</v>
      </c>
      <c r="M31" s="54">
        <f t="shared" si="9"/>
        <v>331343</v>
      </c>
      <c r="N31" s="54">
        <f t="shared" si="9"/>
        <v>78065</v>
      </c>
      <c r="O31" s="54">
        <f t="shared" si="9"/>
        <v>0</v>
      </c>
      <c r="P31" s="54">
        <f t="shared" si="9"/>
        <v>0</v>
      </c>
      <c r="Q31" s="54">
        <f t="shared" si="9"/>
        <v>0</v>
      </c>
      <c r="R31" s="54">
        <f>SUM(R32:R35)</f>
        <v>335149</v>
      </c>
    </row>
    <row r="32" spans="1:18" ht="13.5" customHeight="1">
      <c r="A32" s="48"/>
      <c r="B32" s="48" t="s">
        <v>15</v>
      </c>
      <c r="C32" s="54"/>
      <c r="D32" s="53"/>
      <c r="E32" s="53">
        <v>659320</v>
      </c>
      <c r="F32" s="53">
        <v>1380460</v>
      </c>
      <c r="G32" s="53">
        <v>2213364</v>
      </c>
      <c r="H32" s="53">
        <v>1363564</v>
      </c>
      <c r="I32" s="54">
        <v>1467823</v>
      </c>
      <c r="J32" s="53">
        <v>950192</v>
      </c>
      <c r="K32" s="53">
        <v>556924</v>
      </c>
      <c r="L32" s="54">
        <v>352368</v>
      </c>
      <c r="M32" s="53">
        <v>331343</v>
      </c>
      <c r="N32" s="53">
        <v>78065</v>
      </c>
      <c r="O32" s="53">
        <v>0</v>
      </c>
      <c r="P32" s="53">
        <v>0</v>
      </c>
      <c r="Q32" s="53">
        <v>0</v>
      </c>
      <c r="R32" s="53">
        <v>335149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</row>
    <row r="34" spans="1:18" ht="13.5" customHeight="1">
      <c r="A34" s="51"/>
      <c r="B34" s="48" t="s">
        <v>17</v>
      </c>
      <c r="C34" s="54"/>
      <c r="D34" s="53"/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3">
        <v>0</v>
      </c>
      <c r="K34" s="53">
        <v>0</v>
      </c>
      <c r="L34" s="54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</row>
    <row r="36" spans="1:18" ht="13.5" customHeight="1">
      <c r="A36" s="75" t="s">
        <v>45</v>
      </c>
      <c r="B36" s="75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3.5" customHeight="1">
      <c r="A37" s="75" t="s">
        <v>46</v>
      </c>
      <c r="B37" s="75"/>
      <c r="C37" s="54"/>
      <c r="D37" s="53"/>
      <c r="E37" s="53">
        <v>200000</v>
      </c>
      <c r="F37" s="53">
        <v>260000</v>
      </c>
      <c r="G37" s="53">
        <v>260000</v>
      </c>
      <c r="H37" s="53">
        <v>260000</v>
      </c>
      <c r="I37" s="54">
        <v>260000</v>
      </c>
      <c r="J37" s="53">
        <v>260000</v>
      </c>
      <c r="K37" s="53">
        <v>260000</v>
      </c>
      <c r="L37" s="54">
        <v>260000</v>
      </c>
      <c r="M37" s="53">
        <v>260000</v>
      </c>
      <c r="N37" s="53">
        <v>260000</v>
      </c>
      <c r="O37" s="53">
        <v>260000</v>
      </c>
      <c r="P37" s="53">
        <v>260000</v>
      </c>
      <c r="Q37" s="53">
        <v>260000</v>
      </c>
      <c r="R37" s="53">
        <v>260000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N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8" sqref="Q18:Q31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藤原町</v>
      </c>
      <c r="N1" s="66"/>
      <c r="P1" s="29" t="str">
        <f>'財政指標'!$M$1</f>
        <v>藤原町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191</v>
      </c>
      <c r="O3" s="73" t="s">
        <v>192</v>
      </c>
      <c r="P3" s="73" t="s">
        <v>193</v>
      </c>
      <c r="Q3" s="73" t="s">
        <v>196</v>
      </c>
    </row>
    <row r="4" spans="1:17" ht="15" customHeight="1">
      <c r="A4" s="3" t="s">
        <v>122</v>
      </c>
      <c r="B4" s="15"/>
      <c r="C4" s="15"/>
      <c r="D4" s="15">
        <v>2967139</v>
      </c>
      <c r="E4" s="15">
        <v>3285752</v>
      </c>
      <c r="F4" s="15">
        <v>3409757</v>
      </c>
      <c r="G4" s="15">
        <v>3411596</v>
      </c>
      <c r="H4" s="15">
        <v>3429158</v>
      </c>
      <c r="I4" s="15">
        <v>3399518</v>
      </c>
      <c r="J4" s="8">
        <v>3359207</v>
      </c>
      <c r="K4" s="9">
        <v>3188181</v>
      </c>
      <c r="L4" s="9">
        <v>3207276</v>
      </c>
      <c r="M4" s="9">
        <v>3088575</v>
      </c>
      <c r="N4" s="9">
        <v>2979173</v>
      </c>
      <c r="O4" s="9">
        <v>2889063</v>
      </c>
      <c r="P4" s="9">
        <v>2648603</v>
      </c>
      <c r="Q4" s="9">
        <v>2541504</v>
      </c>
    </row>
    <row r="5" spans="1:17" ht="15" customHeight="1">
      <c r="A5" s="3" t="s">
        <v>123</v>
      </c>
      <c r="B5" s="15"/>
      <c r="C5" s="15"/>
      <c r="D5" s="15">
        <v>116117</v>
      </c>
      <c r="E5" s="15">
        <v>116166</v>
      </c>
      <c r="F5" s="15">
        <v>127682</v>
      </c>
      <c r="G5" s="15">
        <v>128593</v>
      </c>
      <c r="H5" s="15">
        <v>133166</v>
      </c>
      <c r="I5" s="15">
        <v>136987</v>
      </c>
      <c r="J5" s="8">
        <v>84245</v>
      </c>
      <c r="K5" s="9">
        <v>56139</v>
      </c>
      <c r="L5" s="9">
        <v>56537</v>
      </c>
      <c r="M5" s="9">
        <v>59879</v>
      </c>
      <c r="N5" s="9">
        <v>61245</v>
      </c>
      <c r="O5" s="9">
        <v>62452</v>
      </c>
      <c r="P5" s="9">
        <v>62193</v>
      </c>
      <c r="Q5" s="9">
        <v>85410</v>
      </c>
    </row>
    <row r="6" spans="1:17" ht="15" customHeight="1">
      <c r="A6" s="3" t="s">
        <v>198</v>
      </c>
      <c r="B6" s="15"/>
      <c r="C6" s="15"/>
      <c r="D6" s="15">
        <v>61436</v>
      </c>
      <c r="E6" s="15">
        <v>45453</v>
      </c>
      <c r="F6" s="15">
        <v>48646</v>
      </c>
      <c r="G6" s="15">
        <v>62573</v>
      </c>
      <c r="H6" s="15">
        <v>44426</v>
      </c>
      <c r="I6" s="15">
        <v>24625</v>
      </c>
      <c r="J6" s="8">
        <v>18762</v>
      </c>
      <c r="K6" s="9">
        <v>14006</v>
      </c>
      <c r="L6" s="9">
        <v>12166</v>
      </c>
      <c r="M6" s="9">
        <v>48772</v>
      </c>
      <c r="N6" s="9">
        <v>47132</v>
      </c>
      <c r="O6" s="9">
        <v>14085</v>
      </c>
      <c r="P6" s="9">
        <v>9198</v>
      </c>
      <c r="Q6" s="9">
        <v>8549</v>
      </c>
    </row>
    <row r="7" spans="1:17" ht="15" customHeight="1">
      <c r="A7" s="3" t="s">
        <v>199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1355</v>
      </c>
    </row>
    <row r="8" spans="1:17" ht="15" customHeight="1">
      <c r="A8" s="3" t="s">
        <v>200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1534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8">
        <v>37680</v>
      </c>
      <c r="K9" s="9">
        <v>172688</v>
      </c>
      <c r="L9" s="9">
        <v>163840</v>
      </c>
      <c r="M9" s="9">
        <v>168963</v>
      </c>
      <c r="N9" s="9">
        <v>161300</v>
      </c>
      <c r="O9" s="9">
        <v>132715</v>
      </c>
      <c r="P9" s="9">
        <v>131528</v>
      </c>
      <c r="Q9" s="9">
        <v>145152</v>
      </c>
    </row>
    <row r="10" spans="1:17" ht="15" customHeight="1">
      <c r="A10" s="3" t="s">
        <v>125</v>
      </c>
      <c r="B10" s="15"/>
      <c r="C10" s="15"/>
      <c r="D10" s="15">
        <v>9742</v>
      </c>
      <c r="E10" s="15">
        <v>17004</v>
      </c>
      <c r="F10" s="15">
        <v>24903</v>
      </c>
      <c r="G10" s="15">
        <v>25454</v>
      </c>
      <c r="H10" s="15">
        <v>22836</v>
      </c>
      <c r="I10" s="15">
        <v>21420</v>
      </c>
      <c r="J10" s="8">
        <v>20844</v>
      </c>
      <c r="K10" s="9">
        <v>20238</v>
      </c>
      <c r="L10" s="9">
        <v>21293</v>
      </c>
      <c r="M10" s="9">
        <v>17694</v>
      </c>
      <c r="N10" s="9">
        <v>16065</v>
      </c>
      <c r="O10" s="9">
        <v>13807</v>
      </c>
      <c r="P10" s="9">
        <v>14014</v>
      </c>
      <c r="Q10" s="9">
        <v>13586</v>
      </c>
    </row>
    <row r="11" spans="1:17" ht="15" customHeight="1">
      <c r="A11" s="3" t="s">
        <v>126</v>
      </c>
      <c r="B11" s="15"/>
      <c r="C11" s="15"/>
      <c r="D11" s="15">
        <v>137630</v>
      </c>
      <c r="E11" s="15">
        <v>247745</v>
      </c>
      <c r="F11" s="15">
        <v>246608</v>
      </c>
      <c r="G11" s="15">
        <v>217288</v>
      </c>
      <c r="H11" s="15">
        <v>154937</v>
      </c>
      <c r="I11" s="15">
        <v>181956</v>
      </c>
      <c r="J11" s="8">
        <v>341074</v>
      </c>
      <c r="K11" s="9">
        <v>289667</v>
      </c>
      <c r="L11" s="9">
        <v>255397</v>
      </c>
      <c r="M11" s="9">
        <v>59490</v>
      </c>
      <c r="N11" s="16">
        <v>336</v>
      </c>
      <c r="O11" s="9">
        <v>0</v>
      </c>
      <c r="P11" s="9">
        <v>0</v>
      </c>
      <c r="Q11" s="9">
        <v>0</v>
      </c>
    </row>
    <row r="12" spans="1:17" ht="15" customHeight="1">
      <c r="A12" s="3" t="s">
        <v>127</v>
      </c>
      <c r="B12" s="15"/>
      <c r="C12" s="15"/>
      <c r="D12" s="15">
        <v>58286</v>
      </c>
      <c r="E12" s="15">
        <v>54196</v>
      </c>
      <c r="F12" s="15">
        <v>48134</v>
      </c>
      <c r="G12" s="15">
        <v>52640</v>
      </c>
      <c r="H12" s="15">
        <v>57499</v>
      </c>
      <c r="I12" s="15">
        <v>57059</v>
      </c>
      <c r="J12" s="8">
        <v>47576</v>
      </c>
      <c r="K12" s="9">
        <v>41479</v>
      </c>
      <c r="L12" s="9">
        <v>40483</v>
      </c>
      <c r="M12" s="9">
        <v>38531</v>
      </c>
      <c r="N12" s="9">
        <v>41456</v>
      </c>
      <c r="O12" s="9">
        <v>37059</v>
      </c>
      <c r="P12" s="9">
        <v>39569</v>
      </c>
      <c r="Q12" s="9">
        <v>36954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27599</v>
      </c>
      <c r="M14" s="9">
        <v>34138</v>
      </c>
      <c r="N14" s="9">
        <v>34905</v>
      </c>
      <c r="O14" s="9">
        <v>32455</v>
      </c>
      <c r="P14" s="9">
        <v>30869</v>
      </c>
      <c r="Q14" s="9">
        <v>27508</v>
      </c>
    </row>
    <row r="15" spans="1:17" ht="15" customHeight="1">
      <c r="A15" s="3" t="s">
        <v>130</v>
      </c>
      <c r="B15" s="15"/>
      <c r="C15" s="15"/>
      <c r="D15" s="15">
        <v>730832</v>
      </c>
      <c r="E15" s="15">
        <v>668749</v>
      </c>
      <c r="F15" s="15">
        <v>327529</v>
      </c>
      <c r="G15" s="15">
        <v>282345</v>
      </c>
      <c r="H15" s="15">
        <v>415189</v>
      </c>
      <c r="I15" s="15">
        <v>505150</v>
      </c>
      <c r="J15" s="8">
        <v>428404</v>
      </c>
      <c r="K15" s="9">
        <v>511586</v>
      </c>
      <c r="L15" s="9">
        <v>680497</v>
      </c>
      <c r="M15" s="9">
        <v>936884</v>
      </c>
      <c r="N15" s="9">
        <v>813479</v>
      </c>
      <c r="O15" s="9">
        <v>657570</v>
      </c>
      <c r="P15" s="9">
        <v>606653</v>
      </c>
      <c r="Q15" s="9">
        <v>622920</v>
      </c>
    </row>
    <row r="16" spans="1:17" ht="15" customHeight="1">
      <c r="A16" s="3" t="s">
        <v>131</v>
      </c>
      <c r="B16" s="15"/>
      <c r="C16" s="15"/>
      <c r="D16" s="15">
        <v>612478</v>
      </c>
      <c r="E16" s="15">
        <v>544514</v>
      </c>
      <c r="F16" s="15"/>
      <c r="G16" s="15"/>
      <c r="H16" s="15"/>
      <c r="I16" s="15"/>
      <c r="J16" s="8">
        <v>307049</v>
      </c>
      <c r="K16" s="8">
        <v>387573</v>
      </c>
      <c r="L16" s="8">
        <v>531812</v>
      </c>
      <c r="M16" s="8">
        <v>783532</v>
      </c>
      <c r="N16" s="8">
        <v>671624</v>
      </c>
      <c r="O16" s="8">
        <v>531486</v>
      </c>
      <c r="P16" s="8">
        <v>484925</v>
      </c>
      <c r="Q16" s="8">
        <v>517591</v>
      </c>
    </row>
    <row r="17" spans="1:17" ht="15" customHeight="1">
      <c r="A17" s="3" t="s">
        <v>132</v>
      </c>
      <c r="B17" s="15"/>
      <c r="C17" s="15"/>
      <c r="D17" s="15">
        <v>118354</v>
      </c>
      <c r="E17" s="15">
        <v>124235</v>
      </c>
      <c r="F17" s="15"/>
      <c r="G17" s="15"/>
      <c r="H17" s="15"/>
      <c r="I17" s="15"/>
      <c r="J17" s="8">
        <v>121355</v>
      </c>
      <c r="K17" s="8">
        <v>124013</v>
      </c>
      <c r="L17" s="8">
        <v>148685</v>
      </c>
      <c r="M17" s="8">
        <v>153352</v>
      </c>
      <c r="N17" s="8">
        <v>141855</v>
      </c>
      <c r="O17" s="8">
        <v>126084</v>
      </c>
      <c r="P17" s="8">
        <v>121728</v>
      </c>
      <c r="Q17" s="8">
        <v>105329</v>
      </c>
    </row>
    <row r="18" spans="1:17" ht="15" customHeight="1">
      <c r="A18" s="3" t="s">
        <v>133</v>
      </c>
      <c r="B18" s="15"/>
      <c r="C18" s="15"/>
      <c r="D18" s="15">
        <v>2578</v>
      </c>
      <c r="E18" s="15">
        <v>2713</v>
      </c>
      <c r="F18" s="15">
        <v>2920</v>
      </c>
      <c r="G18" s="15">
        <v>2887</v>
      </c>
      <c r="H18" s="15">
        <v>2849</v>
      </c>
      <c r="I18" s="15">
        <v>2674</v>
      </c>
      <c r="J18" s="8">
        <v>2631</v>
      </c>
      <c r="K18" s="9">
        <v>2479</v>
      </c>
      <c r="L18" s="9">
        <v>2249</v>
      </c>
      <c r="M18" s="9">
        <v>1892</v>
      </c>
      <c r="N18" s="9">
        <v>1700</v>
      </c>
      <c r="O18" s="9">
        <v>1459</v>
      </c>
      <c r="P18" s="9">
        <v>1548</v>
      </c>
      <c r="Q18" s="9">
        <v>1516</v>
      </c>
    </row>
    <row r="19" spans="1:17" ht="15" customHeight="1">
      <c r="A19" s="3" t="s">
        <v>134</v>
      </c>
      <c r="B19" s="15"/>
      <c r="C19" s="15"/>
      <c r="D19" s="15">
        <v>4712</v>
      </c>
      <c r="E19" s="15">
        <v>15112</v>
      </c>
      <c r="F19" s="15">
        <v>33562</v>
      </c>
      <c r="G19" s="15">
        <v>13601</v>
      </c>
      <c r="H19" s="15">
        <v>21618</v>
      </c>
      <c r="I19" s="15">
        <v>16548</v>
      </c>
      <c r="J19" s="8">
        <v>98989</v>
      </c>
      <c r="K19" s="9">
        <v>131606</v>
      </c>
      <c r="L19" s="9">
        <v>131480</v>
      </c>
      <c r="M19" s="9">
        <v>120277</v>
      </c>
      <c r="N19" s="9">
        <v>123311</v>
      </c>
      <c r="O19" s="9">
        <v>135896</v>
      </c>
      <c r="P19" s="9">
        <v>162862</v>
      </c>
      <c r="Q19" s="9">
        <v>163863</v>
      </c>
    </row>
    <row r="20" spans="1:17" ht="15" customHeight="1">
      <c r="A20" s="3" t="s">
        <v>135</v>
      </c>
      <c r="B20" s="15"/>
      <c r="C20" s="15"/>
      <c r="D20" s="15">
        <v>99546</v>
      </c>
      <c r="E20" s="15">
        <v>98241</v>
      </c>
      <c r="F20" s="15">
        <v>139262</v>
      </c>
      <c r="G20" s="15">
        <v>146416</v>
      </c>
      <c r="H20" s="15">
        <v>171106</v>
      </c>
      <c r="I20" s="15">
        <v>162604</v>
      </c>
      <c r="J20" s="8">
        <v>158418</v>
      </c>
      <c r="K20" s="9">
        <v>163537</v>
      </c>
      <c r="L20" s="9">
        <v>165319</v>
      </c>
      <c r="M20" s="9">
        <v>152483</v>
      </c>
      <c r="N20" s="9">
        <v>147478</v>
      </c>
      <c r="O20" s="9">
        <v>140227</v>
      </c>
      <c r="P20" s="9">
        <v>139850</v>
      </c>
      <c r="Q20" s="9">
        <v>127667</v>
      </c>
    </row>
    <row r="21" spans="1:17" ht="15" customHeight="1">
      <c r="A21" s="4" t="s">
        <v>136</v>
      </c>
      <c r="B21" s="15"/>
      <c r="C21" s="15"/>
      <c r="D21" s="15">
        <v>22216</v>
      </c>
      <c r="E21" s="15">
        <v>20588</v>
      </c>
      <c r="F21" s="15">
        <v>20688</v>
      </c>
      <c r="G21" s="15">
        <v>21699</v>
      </c>
      <c r="H21" s="15">
        <v>26701</v>
      </c>
      <c r="I21" s="15">
        <v>28041</v>
      </c>
      <c r="J21" s="8">
        <v>26931</v>
      </c>
      <c r="K21" s="11">
        <v>26441</v>
      </c>
      <c r="L21" s="11">
        <v>28434</v>
      </c>
      <c r="M21" s="11">
        <v>29497</v>
      </c>
      <c r="N21" s="11">
        <v>27350</v>
      </c>
      <c r="O21" s="11">
        <v>26351</v>
      </c>
      <c r="P21" s="11">
        <v>25474</v>
      </c>
      <c r="Q21" s="11">
        <v>24238</v>
      </c>
    </row>
    <row r="22" spans="1:17" ht="15" customHeight="1">
      <c r="A22" s="3" t="s">
        <v>137</v>
      </c>
      <c r="B22" s="15"/>
      <c r="C22" s="15"/>
      <c r="D22" s="15">
        <v>118417</v>
      </c>
      <c r="E22" s="15">
        <v>189789</v>
      </c>
      <c r="F22" s="15">
        <v>325365</v>
      </c>
      <c r="G22" s="15">
        <v>415167</v>
      </c>
      <c r="H22" s="15">
        <v>281503</v>
      </c>
      <c r="I22" s="15">
        <v>384852</v>
      </c>
      <c r="J22" s="8">
        <v>285143</v>
      </c>
      <c r="K22" s="9">
        <v>332035</v>
      </c>
      <c r="L22" s="9">
        <v>393463</v>
      </c>
      <c r="M22" s="9">
        <v>319781</v>
      </c>
      <c r="N22" s="9">
        <v>148015</v>
      </c>
      <c r="O22" s="9">
        <v>379686</v>
      </c>
      <c r="P22" s="9">
        <v>260816</v>
      </c>
      <c r="Q22" s="9">
        <v>318952</v>
      </c>
    </row>
    <row r="23" spans="1:17" ht="15" customHeight="1">
      <c r="A23" s="3" t="s">
        <v>138</v>
      </c>
      <c r="B23" s="15"/>
      <c r="C23" s="15"/>
      <c r="D23" s="15">
        <v>281889</v>
      </c>
      <c r="E23" s="15">
        <v>353508</v>
      </c>
      <c r="F23" s="15">
        <v>372364</v>
      </c>
      <c r="G23" s="15">
        <v>192554</v>
      </c>
      <c r="H23" s="15">
        <v>247372</v>
      </c>
      <c r="I23" s="15">
        <v>210428</v>
      </c>
      <c r="J23" s="8">
        <v>240205</v>
      </c>
      <c r="K23" s="9">
        <v>274555</v>
      </c>
      <c r="L23" s="9">
        <v>253149</v>
      </c>
      <c r="M23" s="9">
        <v>242003</v>
      </c>
      <c r="N23" s="9">
        <v>177427</v>
      </c>
      <c r="O23" s="9">
        <v>181895</v>
      </c>
      <c r="P23" s="9">
        <v>196161</v>
      </c>
      <c r="Q23" s="9">
        <v>183342</v>
      </c>
    </row>
    <row r="24" spans="1:17" ht="15" customHeight="1">
      <c r="A24" s="3" t="s">
        <v>139</v>
      </c>
      <c r="B24" s="15"/>
      <c r="C24" s="15"/>
      <c r="D24" s="15">
        <v>167079</v>
      </c>
      <c r="E24" s="15">
        <v>102732</v>
      </c>
      <c r="F24" s="15">
        <v>69058</v>
      </c>
      <c r="G24" s="15">
        <v>57454</v>
      </c>
      <c r="H24" s="15">
        <v>17919</v>
      </c>
      <c r="I24" s="15">
        <v>14718</v>
      </c>
      <c r="J24" s="8">
        <v>17532</v>
      </c>
      <c r="K24" s="9">
        <v>19315</v>
      </c>
      <c r="L24" s="9">
        <v>11517</v>
      </c>
      <c r="M24" s="9">
        <v>9069</v>
      </c>
      <c r="N24" s="9">
        <v>9399</v>
      </c>
      <c r="O24" s="9">
        <v>12971</v>
      </c>
      <c r="P24" s="9">
        <v>9354</v>
      </c>
      <c r="Q24" s="9">
        <v>9392</v>
      </c>
    </row>
    <row r="25" spans="1:17" ht="15" customHeight="1">
      <c r="A25" s="3" t="s">
        <v>140</v>
      </c>
      <c r="B25" s="15"/>
      <c r="C25" s="15"/>
      <c r="D25" s="15">
        <v>117775</v>
      </c>
      <c r="E25" s="15">
        <v>22607</v>
      </c>
      <c r="F25" s="15">
        <v>141000</v>
      </c>
      <c r="G25" s="15">
        <v>0</v>
      </c>
      <c r="H25" s="15">
        <v>143</v>
      </c>
      <c r="I25" s="15">
        <v>3262</v>
      </c>
      <c r="J25" s="15">
        <v>215</v>
      </c>
      <c r="K25" s="9">
        <v>19498</v>
      </c>
      <c r="L25" s="15">
        <v>143</v>
      </c>
      <c r="M25" s="9">
        <v>215</v>
      </c>
      <c r="N25" s="9">
        <v>1820</v>
      </c>
      <c r="O25" s="16">
        <v>158</v>
      </c>
      <c r="P25" s="16">
        <v>110</v>
      </c>
      <c r="Q25" s="16">
        <v>43127</v>
      </c>
    </row>
    <row r="26" spans="1:17" ht="15" customHeight="1">
      <c r="A26" s="3" t="s">
        <v>141</v>
      </c>
      <c r="B26" s="15"/>
      <c r="C26" s="15"/>
      <c r="D26" s="15">
        <v>100000</v>
      </c>
      <c r="E26" s="15">
        <v>122683</v>
      </c>
      <c r="F26" s="15">
        <v>442797</v>
      </c>
      <c r="G26" s="15">
        <v>276000</v>
      </c>
      <c r="H26" s="15">
        <v>66247</v>
      </c>
      <c r="I26" s="15">
        <v>0</v>
      </c>
      <c r="J26" s="8">
        <v>170252</v>
      </c>
      <c r="K26" s="9">
        <v>208750</v>
      </c>
      <c r="L26" s="9">
        <v>217301</v>
      </c>
      <c r="M26" s="9">
        <v>142900</v>
      </c>
      <c r="N26" s="9">
        <v>206966</v>
      </c>
      <c r="O26" s="9">
        <v>177152</v>
      </c>
      <c r="P26" s="9">
        <v>335481</v>
      </c>
      <c r="Q26" s="9">
        <v>497785</v>
      </c>
    </row>
    <row r="27" spans="1:17" ht="15" customHeight="1">
      <c r="A27" s="3" t="s">
        <v>142</v>
      </c>
      <c r="B27" s="15"/>
      <c r="C27" s="15"/>
      <c r="D27" s="15">
        <v>218236</v>
      </c>
      <c r="E27" s="15">
        <v>285223</v>
      </c>
      <c r="F27" s="15">
        <v>163602</v>
      </c>
      <c r="G27" s="15">
        <v>226139</v>
      </c>
      <c r="H27" s="15">
        <v>210421</v>
      </c>
      <c r="I27" s="15">
        <v>225936</v>
      </c>
      <c r="J27" s="8">
        <v>248636</v>
      </c>
      <c r="K27" s="9">
        <v>191551</v>
      </c>
      <c r="L27" s="9">
        <v>102390</v>
      </c>
      <c r="M27" s="9">
        <v>246975</v>
      </c>
      <c r="N27" s="9">
        <v>276326</v>
      </c>
      <c r="O27" s="9">
        <v>249936</v>
      </c>
      <c r="P27" s="9">
        <v>178885</v>
      </c>
      <c r="Q27" s="9">
        <v>118649</v>
      </c>
    </row>
    <row r="28" spans="1:17" ht="15" customHeight="1">
      <c r="A28" s="3" t="s">
        <v>143</v>
      </c>
      <c r="B28" s="15"/>
      <c r="C28" s="15"/>
      <c r="D28" s="15">
        <v>141762</v>
      </c>
      <c r="E28" s="15">
        <v>136013</v>
      </c>
      <c r="F28" s="15">
        <v>144679</v>
      </c>
      <c r="G28" s="15">
        <v>129983</v>
      </c>
      <c r="H28" s="15">
        <v>151884</v>
      </c>
      <c r="I28" s="15">
        <v>155622</v>
      </c>
      <c r="J28" s="8">
        <v>131146</v>
      </c>
      <c r="K28" s="9">
        <v>145663</v>
      </c>
      <c r="L28" s="9">
        <v>185735</v>
      </c>
      <c r="M28" s="9">
        <v>128309</v>
      </c>
      <c r="N28" s="9">
        <v>139870</v>
      </c>
      <c r="O28" s="9">
        <v>134162</v>
      </c>
      <c r="P28" s="9">
        <v>162022</v>
      </c>
      <c r="Q28" s="9">
        <v>178333</v>
      </c>
    </row>
    <row r="29" spans="1:17" ht="15" customHeight="1">
      <c r="A29" s="3" t="s">
        <v>144</v>
      </c>
      <c r="B29" s="15"/>
      <c r="C29" s="15"/>
      <c r="D29" s="15">
        <v>158900</v>
      </c>
      <c r="E29" s="15">
        <v>441200</v>
      </c>
      <c r="F29" s="15">
        <v>544720</v>
      </c>
      <c r="G29" s="15">
        <v>422380</v>
      </c>
      <c r="H29" s="15">
        <v>414200</v>
      </c>
      <c r="I29" s="15">
        <v>399100</v>
      </c>
      <c r="J29" s="8">
        <v>250100</v>
      </c>
      <c r="K29" s="9">
        <v>549100</v>
      </c>
      <c r="L29" s="9">
        <v>728400</v>
      </c>
      <c r="M29" s="9">
        <v>466500</v>
      </c>
      <c r="N29" s="9">
        <v>254300</v>
      </c>
      <c r="O29" s="9">
        <v>916974</v>
      </c>
      <c r="P29" s="9">
        <v>565100</v>
      </c>
      <c r="Q29" s="9">
        <v>746400</v>
      </c>
    </row>
    <row r="30" spans="1:17" ht="15" customHeight="1">
      <c r="A30" s="3" t="s">
        <v>194</v>
      </c>
      <c r="B30" s="74"/>
      <c r="C30" s="74"/>
      <c r="D30" s="74"/>
      <c r="E30" s="15"/>
      <c r="F30" s="15"/>
      <c r="G30" s="15"/>
      <c r="H30" s="15"/>
      <c r="I30" s="15"/>
      <c r="J30" s="8"/>
      <c r="K30" s="9"/>
      <c r="L30" s="9"/>
      <c r="M30" s="9"/>
      <c r="N30" s="9">
        <v>16300</v>
      </c>
      <c r="O30" s="9">
        <v>15100</v>
      </c>
      <c r="P30" s="9">
        <v>26100</v>
      </c>
      <c r="Q30" s="9">
        <v>26000</v>
      </c>
    </row>
    <row r="31" spans="1:17" ht="15" customHeight="1">
      <c r="A31" s="3" t="s">
        <v>195</v>
      </c>
      <c r="B31" s="74"/>
      <c r="C31" s="74"/>
      <c r="D31" s="74"/>
      <c r="E31" s="15"/>
      <c r="F31" s="15"/>
      <c r="G31" s="15"/>
      <c r="H31" s="15"/>
      <c r="I31" s="15"/>
      <c r="J31" s="8"/>
      <c r="K31" s="9"/>
      <c r="L31" s="9"/>
      <c r="M31" s="9"/>
      <c r="N31" s="9">
        <v>109200</v>
      </c>
      <c r="O31" s="9">
        <v>221200</v>
      </c>
      <c r="P31" s="9">
        <v>413000</v>
      </c>
      <c r="Q31" s="9">
        <v>289400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5514292</v>
      </c>
      <c r="E32" s="8">
        <f t="shared" si="0"/>
        <v>6225474</v>
      </c>
      <c r="F32" s="8">
        <f t="shared" si="0"/>
        <v>6633276</v>
      </c>
      <c r="G32" s="8">
        <f t="shared" si="0"/>
        <v>6084769</v>
      </c>
      <c r="H32" s="8">
        <f t="shared" si="0"/>
        <v>5869174</v>
      </c>
      <c r="I32" s="8">
        <f t="shared" si="0"/>
        <v>5930500</v>
      </c>
      <c r="J32" s="8">
        <f t="shared" si="0"/>
        <v>5967990</v>
      </c>
      <c r="K32" s="8">
        <f t="shared" si="0"/>
        <v>6358514</v>
      </c>
      <c r="L32" s="8">
        <f aca="true" t="shared" si="1" ref="L32:Q32">SUM(L4:L29)-L16-L17</f>
        <v>6684668</v>
      </c>
      <c r="M32" s="8">
        <f t="shared" si="1"/>
        <v>6312827</v>
      </c>
      <c r="N32" s="8">
        <f t="shared" si="1"/>
        <v>5669053</v>
      </c>
      <c r="O32" s="8">
        <f t="shared" si="1"/>
        <v>6196073</v>
      </c>
      <c r="P32" s="8">
        <f t="shared" si="1"/>
        <v>5580290</v>
      </c>
      <c r="Q32" s="8">
        <f t="shared" si="1"/>
        <v>5897736</v>
      </c>
    </row>
    <row r="33" spans="1:17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4083760</v>
      </c>
      <c r="E33" s="15">
        <f t="shared" si="2"/>
        <v>4437778</v>
      </c>
      <c r="F33" s="15">
        <f t="shared" si="2"/>
        <v>4236179</v>
      </c>
      <c r="G33" s="15">
        <f t="shared" si="2"/>
        <v>4183376</v>
      </c>
      <c r="H33" s="15">
        <f t="shared" si="2"/>
        <v>4260060</v>
      </c>
      <c r="I33" s="15">
        <f t="shared" si="2"/>
        <v>4329389</v>
      </c>
      <c r="J33" s="12">
        <f t="shared" si="2"/>
        <v>4340423</v>
      </c>
      <c r="K33" s="12">
        <f t="shared" si="2"/>
        <v>4296463</v>
      </c>
      <c r="L33" s="12">
        <f t="shared" si="2"/>
        <v>4467337</v>
      </c>
      <c r="M33" s="12">
        <f>+M4+M5+M6+M9+M10+M11+M12+M13+M14+M15+M18</f>
        <v>4454818</v>
      </c>
      <c r="N33" s="12">
        <f>+N4+N5+N6+N9+N10+N11+N12+N13+N14+N15+N18</f>
        <v>4156791</v>
      </c>
      <c r="O33" s="12">
        <f>+O4+O5+O6+O9+O10+O11+O12+O13+O14+O15+O18</f>
        <v>3840665</v>
      </c>
      <c r="P33" s="12">
        <f>+P4+P5+P6+P9+P10+P11+P12+P13+P14+P15+P18</f>
        <v>3544175</v>
      </c>
      <c r="Q33" s="12">
        <f>SUM(Q4:Q15)+Q18</f>
        <v>3485988</v>
      </c>
    </row>
    <row r="34" spans="1:17" ht="15" customHeight="1">
      <c r="A34" s="3" t="s">
        <v>180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1430532</v>
      </c>
      <c r="E34" s="15">
        <f t="shared" si="3"/>
        <v>1787696</v>
      </c>
      <c r="F34" s="15">
        <f t="shared" si="3"/>
        <v>2397097</v>
      </c>
      <c r="G34" s="15">
        <f t="shared" si="3"/>
        <v>1901393</v>
      </c>
      <c r="H34" s="15">
        <f t="shared" si="3"/>
        <v>1609114</v>
      </c>
      <c r="I34" s="15">
        <f t="shared" si="3"/>
        <v>1601111</v>
      </c>
      <c r="J34" s="12">
        <f aca="true" t="shared" si="4" ref="J34:P34">SUM(J19:J29)</f>
        <v>1627567</v>
      </c>
      <c r="K34" s="12">
        <f t="shared" si="4"/>
        <v>2062051</v>
      </c>
      <c r="L34" s="12">
        <f t="shared" si="4"/>
        <v>2217331</v>
      </c>
      <c r="M34" s="12">
        <f t="shared" si="4"/>
        <v>1858009</v>
      </c>
      <c r="N34" s="12">
        <f t="shared" si="4"/>
        <v>1512262</v>
      </c>
      <c r="O34" s="12">
        <f t="shared" si="4"/>
        <v>2355408</v>
      </c>
      <c r="P34" s="12">
        <f t="shared" si="4"/>
        <v>2036115</v>
      </c>
      <c r="Q34" s="12">
        <f>SUM(Q19:Q29)</f>
        <v>2411748</v>
      </c>
    </row>
    <row r="35" spans="1:17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3838465</v>
      </c>
      <c r="E35" s="15">
        <f t="shared" si="5"/>
        <v>4088951</v>
      </c>
      <c r="F35" s="15">
        <f t="shared" si="5"/>
        <v>4564405</v>
      </c>
      <c r="G35" s="15">
        <f t="shared" si="5"/>
        <v>4282888</v>
      </c>
      <c r="H35" s="15">
        <f t="shared" si="5"/>
        <v>4095197</v>
      </c>
      <c r="I35" s="15">
        <f t="shared" si="5"/>
        <v>4006249</v>
      </c>
      <c r="J35" s="12">
        <f t="shared" si="5"/>
        <v>4211326</v>
      </c>
      <c r="K35" s="12">
        <f t="shared" si="5"/>
        <v>4094542</v>
      </c>
      <c r="L35" s="12">
        <f t="shared" si="5"/>
        <v>4049595</v>
      </c>
      <c r="M35" s="12">
        <f>+M4+M19+M20+M21+M24+M25+M26+M27+M28</f>
        <v>3918300</v>
      </c>
      <c r="N35" s="12">
        <f>+N4+N19+N20+N21+N24+N25+N26+N27+N28</f>
        <v>3911693</v>
      </c>
      <c r="O35" s="12">
        <f>+O4+O19+O20+O21+O24+O25+O26+O27+O28</f>
        <v>3765916</v>
      </c>
      <c r="P35" s="12">
        <f>+P4+P19+P20+P21+P24+P25+P26+P27+P28</f>
        <v>3662641</v>
      </c>
      <c r="Q35" s="12">
        <f>+Q4+Q19+Q20+Q21+Q24+Q25+Q26+Q27+Q28</f>
        <v>3704558</v>
      </c>
    </row>
    <row r="36" spans="1:17" ht="15" customHeight="1">
      <c r="A36" s="3" t="s">
        <v>11</v>
      </c>
      <c r="B36" s="12">
        <f aca="true" t="shared" si="6" ref="B36:K36">SUM(B5:B18)-B16-B17+B22+B23+B29</f>
        <v>0</v>
      </c>
      <c r="C36" s="12">
        <f t="shared" si="6"/>
        <v>0</v>
      </c>
      <c r="D36" s="12">
        <f t="shared" si="6"/>
        <v>1675827</v>
      </c>
      <c r="E36" s="12">
        <f t="shared" si="6"/>
        <v>2136523</v>
      </c>
      <c r="F36" s="12">
        <f t="shared" si="6"/>
        <v>2068871</v>
      </c>
      <c r="G36" s="12">
        <f t="shared" si="6"/>
        <v>1801881</v>
      </c>
      <c r="H36" s="12">
        <f t="shared" si="6"/>
        <v>1773977</v>
      </c>
      <c r="I36" s="12">
        <f t="shared" si="6"/>
        <v>1924251</v>
      </c>
      <c r="J36" s="12">
        <f t="shared" si="6"/>
        <v>1756664</v>
      </c>
      <c r="K36" s="12">
        <f t="shared" si="6"/>
        <v>2263972</v>
      </c>
      <c r="L36" s="12">
        <f aca="true" t="shared" si="7" ref="L36:Q36">SUM(L5:L18)-L16-L17+L22+L23+L29</f>
        <v>2635073</v>
      </c>
      <c r="M36" s="12">
        <f t="shared" si="7"/>
        <v>2394527</v>
      </c>
      <c r="N36" s="12">
        <f t="shared" si="7"/>
        <v>1757360</v>
      </c>
      <c r="O36" s="12">
        <f t="shared" si="7"/>
        <v>2430157</v>
      </c>
      <c r="P36" s="12">
        <f t="shared" si="7"/>
        <v>1917649</v>
      </c>
      <c r="Q36" s="12">
        <f t="shared" si="7"/>
        <v>2193178</v>
      </c>
    </row>
    <row r="37" spans="1:17" ht="15" customHeight="1">
      <c r="A37" s="28" t="s">
        <v>103</v>
      </c>
      <c r="L37" s="29"/>
      <c r="M37" s="70" t="str">
        <f>'財政指標'!$M$1</f>
        <v>藤原町</v>
      </c>
      <c r="P37" s="70"/>
      <c r="Q37" s="70" t="str">
        <f>'財政指標'!$M$1</f>
        <v>藤原町</v>
      </c>
    </row>
    <row r="38" ht="15" customHeight="1">
      <c r="N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190</v>
      </c>
      <c r="O39" s="73" t="s">
        <v>192</v>
      </c>
      <c r="P39" s="73" t="s">
        <v>193</v>
      </c>
      <c r="Q39" s="73" t="s">
        <v>196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8" ref="C40:D42">+C4/C$32*100</f>
        <v>#DIV/0!</v>
      </c>
      <c r="D40" s="26">
        <f t="shared" si="8"/>
        <v>53.80815887152875</v>
      </c>
      <c r="E40" s="26">
        <f aca="true" t="shared" si="9" ref="E40:L40">+E4/E$32*100</f>
        <v>52.77914581283289</v>
      </c>
      <c r="F40" s="26">
        <f t="shared" si="9"/>
        <v>51.40381615358686</v>
      </c>
      <c r="G40" s="26">
        <f t="shared" si="9"/>
        <v>56.06779813662606</v>
      </c>
      <c r="H40" s="26">
        <f t="shared" si="9"/>
        <v>58.426586092012265</v>
      </c>
      <c r="I40" s="26">
        <f t="shared" si="9"/>
        <v>57.32262035241548</v>
      </c>
      <c r="J40" s="26">
        <f t="shared" si="9"/>
        <v>56.28707487780643</v>
      </c>
      <c r="K40" s="26">
        <f t="shared" si="9"/>
        <v>50.14034725723652</v>
      </c>
      <c r="L40" s="26">
        <f t="shared" si="9"/>
        <v>47.979585523170336</v>
      </c>
      <c r="M40" s="26">
        <f aca="true" t="shared" si="10" ref="M40:Q42">+M4/M$32*100</f>
        <v>48.9253863601838</v>
      </c>
      <c r="N40" s="26">
        <f t="shared" si="10"/>
        <v>52.55151080788978</v>
      </c>
      <c r="O40" s="26">
        <f t="shared" si="10"/>
        <v>46.627323467622155</v>
      </c>
      <c r="P40" s="26">
        <f t="shared" si="10"/>
        <v>47.46353684127527</v>
      </c>
      <c r="Q40" s="26">
        <f t="shared" si="10"/>
        <v>43.092874960832425</v>
      </c>
    </row>
    <row r="41" spans="1:17" ht="15" customHeight="1">
      <c r="A41" s="3" t="s">
        <v>123</v>
      </c>
      <c r="B41" s="26" t="e">
        <f>+B5/$B$32*100</f>
        <v>#DIV/0!</v>
      </c>
      <c r="C41" s="26" t="e">
        <f t="shared" si="8"/>
        <v>#DIV/0!</v>
      </c>
      <c r="D41" s="26">
        <f t="shared" si="8"/>
        <v>2.1057463043306375</v>
      </c>
      <c r="E41" s="26">
        <f aca="true" t="shared" si="11" ref="E41:L41">+E5/E$32*100</f>
        <v>1.8659783977894695</v>
      </c>
      <c r="F41" s="26">
        <f t="shared" si="11"/>
        <v>1.9248709084319724</v>
      </c>
      <c r="G41" s="26">
        <f t="shared" si="11"/>
        <v>2.113358781574124</v>
      </c>
      <c r="H41" s="26">
        <f t="shared" si="11"/>
        <v>2.26890530081405</v>
      </c>
      <c r="I41" s="26">
        <f t="shared" si="11"/>
        <v>2.3098726920158503</v>
      </c>
      <c r="J41" s="26">
        <f t="shared" si="11"/>
        <v>1.4116142956003612</v>
      </c>
      <c r="K41" s="26">
        <f t="shared" si="11"/>
        <v>0.8828949657105418</v>
      </c>
      <c r="L41" s="26">
        <f t="shared" si="11"/>
        <v>0.8457712484748682</v>
      </c>
      <c r="M41" s="26">
        <f t="shared" si="10"/>
        <v>0.948529082137052</v>
      </c>
      <c r="N41" s="26">
        <f t="shared" si="10"/>
        <v>1.0803391677587066</v>
      </c>
      <c r="O41" s="26">
        <f t="shared" si="10"/>
        <v>1.00792873163373</v>
      </c>
      <c r="P41" s="26">
        <f t="shared" si="10"/>
        <v>1.1145119698080206</v>
      </c>
      <c r="Q41" s="26">
        <f t="shared" si="10"/>
        <v>1.4481828281225202</v>
      </c>
    </row>
    <row r="42" spans="1:17" ht="15" customHeight="1">
      <c r="A42" s="3" t="s">
        <v>198</v>
      </c>
      <c r="B42" s="26" t="e">
        <f>+B6/$B$32*100</f>
        <v>#DIV/0!</v>
      </c>
      <c r="C42" s="26" t="e">
        <f t="shared" si="8"/>
        <v>#DIV/0!</v>
      </c>
      <c r="D42" s="26">
        <f t="shared" si="8"/>
        <v>1.1141230823467456</v>
      </c>
      <c r="E42" s="26">
        <f aca="true" t="shared" si="12" ref="E42:L42">+E6/E$32*100</f>
        <v>0.730113080546156</v>
      </c>
      <c r="F42" s="26">
        <f t="shared" si="12"/>
        <v>0.7333631225355315</v>
      </c>
      <c r="G42" s="26">
        <f t="shared" si="12"/>
        <v>1.028354568595784</v>
      </c>
      <c r="H42" s="26">
        <f t="shared" si="12"/>
        <v>0.7569378587174277</v>
      </c>
      <c r="I42" s="26">
        <f t="shared" si="12"/>
        <v>0.4152263721440013</v>
      </c>
      <c r="J42" s="26">
        <f t="shared" si="12"/>
        <v>0.3143772023746689</v>
      </c>
      <c r="K42" s="26">
        <f t="shared" si="12"/>
        <v>0.22027159175870337</v>
      </c>
      <c r="L42" s="26">
        <f t="shared" si="12"/>
        <v>0.18199856746812257</v>
      </c>
      <c r="M42" s="26">
        <f t="shared" si="10"/>
        <v>0.7725857211040316</v>
      </c>
      <c r="N42" s="26">
        <f t="shared" si="10"/>
        <v>0.8313910630223424</v>
      </c>
      <c r="O42" s="26">
        <f t="shared" si="10"/>
        <v>0.2273214017975579</v>
      </c>
      <c r="P42" s="26">
        <f t="shared" si="10"/>
        <v>0.16483014323628342</v>
      </c>
      <c r="Q42" s="26">
        <f t="shared" si="10"/>
        <v>0.14495392808359003</v>
      </c>
    </row>
    <row r="43" spans="1:17" ht="15" customHeight="1">
      <c r="A43" s="3" t="s">
        <v>199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0.022974917832876886</v>
      </c>
    </row>
    <row r="44" spans="1:17" ht="15" customHeight="1">
      <c r="A44" s="3" t="s">
        <v>200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0.02600998077906505</v>
      </c>
    </row>
    <row r="45" spans="1:17" ht="15" customHeight="1">
      <c r="A45" s="3" t="s">
        <v>124</v>
      </c>
      <c r="B45" s="26" t="e">
        <f aca="true" t="shared" si="14" ref="B45:B65">+B9/$B$32*100</f>
        <v>#DIV/0!</v>
      </c>
      <c r="C45" s="26" t="e">
        <f aca="true" t="shared" si="15" ref="C45:D65">+C9/C$32*100</f>
        <v>#DIV/0!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0.6313683501480397</v>
      </c>
      <c r="K45" s="26">
        <f t="shared" si="16"/>
        <v>2.715854679253675</v>
      </c>
      <c r="L45" s="26">
        <f t="shared" si="16"/>
        <v>2.450981858784909</v>
      </c>
      <c r="M45" s="26">
        <f aca="true" t="shared" si="17" ref="M45:P65">+M9/M$32*100</f>
        <v>2.676502936006325</v>
      </c>
      <c r="N45" s="26">
        <f t="shared" si="17"/>
        <v>2.845272393819567</v>
      </c>
      <c r="O45" s="26">
        <f t="shared" si="17"/>
        <v>2.1419211813676178</v>
      </c>
      <c r="P45" s="26">
        <f t="shared" si="17"/>
        <v>2.3570101195457585</v>
      </c>
      <c r="Q45" s="26">
        <f t="shared" si="13"/>
        <v>2.461147803157008</v>
      </c>
    </row>
    <row r="46" spans="1:17" ht="15" customHeight="1">
      <c r="A46" s="3" t="s">
        <v>125</v>
      </c>
      <c r="B46" s="26" t="e">
        <f t="shared" si="14"/>
        <v>#DIV/0!</v>
      </c>
      <c r="C46" s="26" t="e">
        <f t="shared" si="15"/>
        <v>#DIV/0!</v>
      </c>
      <c r="D46" s="26">
        <f t="shared" si="15"/>
        <v>0.17666819239895165</v>
      </c>
      <c r="E46" s="26">
        <f aca="true" t="shared" si="18" ref="E46:L46">+E10/E$32*100</f>
        <v>0.273135828693526</v>
      </c>
      <c r="F46" s="26">
        <f t="shared" si="18"/>
        <v>0.3754253554352329</v>
      </c>
      <c r="G46" s="26">
        <f t="shared" si="18"/>
        <v>0.41832319353454506</v>
      </c>
      <c r="H46" s="26">
        <f t="shared" si="18"/>
        <v>0.3890837109276365</v>
      </c>
      <c r="I46" s="26">
        <f t="shared" si="18"/>
        <v>0.3611837113228227</v>
      </c>
      <c r="J46" s="26">
        <f t="shared" si="18"/>
        <v>0.34926331981119274</v>
      </c>
      <c r="K46" s="26">
        <f t="shared" si="18"/>
        <v>0.31828191303817216</v>
      </c>
      <c r="L46" s="26">
        <f t="shared" si="18"/>
        <v>0.31853489208439373</v>
      </c>
      <c r="M46" s="26">
        <f t="shared" si="17"/>
        <v>0.28028647070480467</v>
      </c>
      <c r="N46" s="26">
        <f t="shared" si="17"/>
        <v>0.2833806634018063</v>
      </c>
      <c r="O46" s="26">
        <f t="shared" si="17"/>
        <v>0.2228346890038255</v>
      </c>
      <c r="P46" s="26">
        <f t="shared" si="17"/>
        <v>0.25113390164310456</v>
      </c>
      <c r="Q46" s="26">
        <f t="shared" si="13"/>
        <v>0.23035958204978996</v>
      </c>
    </row>
    <row r="47" spans="1:17" ht="15" customHeight="1">
      <c r="A47" s="3" t="s">
        <v>126</v>
      </c>
      <c r="B47" s="26" t="e">
        <f t="shared" si="14"/>
        <v>#DIV/0!</v>
      </c>
      <c r="C47" s="26" t="e">
        <f t="shared" si="15"/>
        <v>#DIV/0!</v>
      </c>
      <c r="D47" s="26">
        <f t="shared" si="15"/>
        <v>2.4958779839732825</v>
      </c>
      <c r="E47" s="26">
        <f aca="true" t="shared" si="19" ref="E47:L47">+E11/E$32*100</f>
        <v>3.9795363373134314</v>
      </c>
      <c r="F47" s="26">
        <f t="shared" si="19"/>
        <v>3.717740675949561</v>
      </c>
      <c r="G47" s="26">
        <f t="shared" si="19"/>
        <v>3.5710147747597323</v>
      </c>
      <c r="H47" s="26">
        <f t="shared" si="19"/>
        <v>2.639843357855807</v>
      </c>
      <c r="I47" s="26">
        <f t="shared" si="19"/>
        <v>3.068139279993255</v>
      </c>
      <c r="J47" s="26">
        <f t="shared" si="19"/>
        <v>5.715056493057126</v>
      </c>
      <c r="K47" s="26">
        <f t="shared" si="19"/>
        <v>4.555576979149531</v>
      </c>
      <c r="L47" s="26">
        <f t="shared" si="19"/>
        <v>3.820638511890194</v>
      </c>
      <c r="M47" s="26">
        <f t="shared" si="17"/>
        <v>0.9423670251061845</v>
      </c>
      <c r="N47" s="26">
        <f t="shared" si="17"/>
        <v>0.005926915835854771</v>
      </c>
      <c r="O47" s="26">
        <f t="shared" si="17"/>
        <v>0</v>
      </c>
      <c r="P47" s="26">
        <f t="shared" si="17"/>
        <v>0</v>
      </c>
      <c r="Q47" s="26">
        <f t="shared" si="13"/>
        <v>0</v>
      </c>
    </row>
    <row r="48" spans="1:17" ht="15" customHeight="1">
      <c r="A48" s="3" t="s">
        <v>127</v>
      </c>
      <c r="B48" s="26" t="e">
        <f t="shared" si="14"/>
        <v>#DIV/0!</v>
      </c>
      <c r="C48" s="26" t="e">
        <f t="shared" si="15"/>
        <v>#DIV/0!</v>
      </c>
      <c r="D48" s="26">
        <f t="shared" si="15"/>
        <v>1.056998795130907</v>
      </c>
      <c r="E48" s="26">
        <f aca="true" t="shared" si="20" ref="E48:L48">+E12/E$32*100</f>
        <v>0.8705521860664747</v>
      </c>
      <c r="F48" s="26">
        <f t="shared" si="20"/>
        <v>0.7256444628566638</v>
      </c>
      <c r="G48" s="26">
        <f t="shared" si="20"/>
        <v>0.8651109023202032</v>
      </c>
      <c r="H48" s="26">
        <f t="shared" si="20"/>
        <v>0.9796778899381752</v>
      </c>
      <c r="I48" s="26">
        <f t="shared" si="20"/>
        <v>0.962127982463536</v>
      </c>
      <c r="J48" s="26">
        <f t="shared" si="20"/>
        <v>0.7971863223631408</v>
      </c>
      <c r="K48" s="26">
        <f t="shared" si="20"/>
        <v>0.6523379519176965</v>
      </c>
      <c r="L48" s="26">
        <f t="shared" si="20"/>
        <v>0.6056097326000334</v>
      </c>
      <c r="M48" s="26">
        <f t="shared" si="17"/>
        <v>0.6103604613273894</v>
      </c>
      <c r="N48" s="26">
        <f t="shared" si="17"/>
        <v>0.7312685205095102</v>
      </c>
      <c r="O48" s="26">
        <f t="shared" si="17"/>
        <v>0.5981046382119772</v>
      </c>
      <c r="P48" s="26">
        <f t="shared" si="17"/>
        <v>0.7090850117108609</v>
      </c>
      <c r="Q48" s="26">
        <f t="shared" si="13"/>
        <v>0.6265794196281421</v>
      </c>
    </row>
    <row r="49" spans="1:17" ht="15" customHeight="1">
      <c r="A49" s="3" t="s">
        <v>128</v>
      </c>
      <c r="B49" s="26" t="e">
        <f t="shared" si="14"/>
        <v>#DIV/0!</v>
      </c>
      <c r="C49" s="26" t="e">
        <f t="shared" si="15"/>
        <v>#DIV/0!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0</v>
      </c>
    </row>
    <row r="50" spans="1:17" ht="15" customHeight="1">
      <c r="A50" s="3" t="s">
        <v>129</v>
      </c>
      <c r="B50" s="26" t="e">
        <f t="shared" si="14"/>
        <v>#DIV/0!</v>
      </c>
      <c r="C50" s="26" t="e">
        <f t="shared" si="15"/>
        <v>#DIV/0!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0.4128701679724408</v>
      </c>
      <c r="M50" s="26">
        <f t="shared" si="17"/>
        <v>0.5407719869402409</v>
      </c>
      <c r="N50" s="26">
        <f t="shared" si="17"/>
        <v>0.615711301340806</v>
      </c>
      <c r="O50" s="26">
        <f t="shared" si="17"/>
        <v>0.5237995097862791</v>
      </c>
      <c r="P50" s="26">
        <f t="shared" si="17"/>
        <v>0.5531791358513626</v>
      </c>
      <c r="Q50" s="26">
        <f t="shared" si="13"/>
        <v>0.4664162654957767</v>
      </c>
    </row>
    <row r="51" spans="1:17" ht="15" customHeight="1">
      <c r="A51" s="3" t="s">
        <v>130</v>
      </c>
      <c r="B51" s="26" t="e">
        <f t="shared" si="14"/>
        <v>#DIV/0!</v>
      </c>
      <c r="C51" s="26" t="e">
        <f t="shared" si="15"/>
        <v>#DIV/0!</v>
      </c>
      <c r="D51" s="26">
        <f t="shared" si="15"/>
        <v>13.253414944293846</v>
      </c>
      <c r="E51" s="26">
        <f aca="true" t="shared" si="23" ref="E51:L51">+E15/E$32*100</f>
        <v>10.742137867735051</v>
      </c>
      <c r="F51" s="26">
        <f t="shared" si="23"/>
        <v>4.93766579289027</v>
      </c>
      <c r="G51" s="26">
        <f t="shared" si="23"/>
        <v>4.640192585782632</v>
      </c>
      <c r="H51" s="26">
        <f t="shared" si="23"/>
        <v>7.074061869694099</v>
      </c>
      <c r="I51" s="26">
        <f t="shared" si="23"/>
        <v>8.51783154877329</v>
      </c>
      <c r="J51" s="26">
        <f t="shared" si="23"/>
        <v>7.178363234522846</v>
      </c>
      <c r="K51" s="26">
        <f t="shared" si="23"/>
        <v>8.045684888009998</v>
      </c>
      <c r="L51" s="26">
        <f t="shared" si="23"/>
        <v>10.179967052963587</v>
      </c>
      <c r="M51" s="26">
        <f t="shared" si="17"/>
        <v>14.840957941663854</v>
      </c>
      <c r="N51" s="26">
        <f t="shared" si="17"/>
        <v>14.34946895010507</v>
      </c>
      <c r="O51" s="26">
        <f t="shared" si="17"/>
        <v>10.612689682642538</v>
      </c>
      <c r="P51" s="26">
        <f t="shared" si="17"/>
        <v>10.871352564114051</v>
      </c>
      <c r="Q51" s="26">
        <f t="shared" si="13"/>
        <v>10.562019052734813</v>
      </c>
    </row>
    <row r="52" spans="1:17" ht="15" customHeight="1">
      <c r="A52" s="3" t="s">
        <v>131</v>
      </c>
      <c r="B52" s="26" t="e">
        <f t="shared" si="14"/>
        <v>#DIV/0!</v>
      </c>
      <c r="C52" s="26" t="e">
        <f t="shared" si="15"/>
        <v>#DIV/0!</v>
      </c>
      <c r="D52" s="26">
        <f t="shared" si="15"/>
        <v>11.107101328692785</v>
      </c>
      <c r="E52" s="26">
        <f aca="true" t="shared" si="24" ref="E52:L52">+E16/E$32*100</f>
        <v>8.746546849284087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5.144931543115856</v>
      </c>
      <c r="K52" s="26">
        <f t="shared" si="24"/>
        <v>6.095339256939593</v>
      </c>
      <c r="L52" s="26">
        <f t="shared" si="24"/>
        <v>7.955698024195068</v>
      </c>
      <c r="M52" s="26">
        <f t="shared" si="17"/>
        <v>12.411745165834578</v>
      </c>
      <c r="N52" s="26">
        <f t="shared" si="17"/>
        <v>11.847199170655134</v>
      </c>
      <c r="O52" s="26">
        <f t="shared" si="17"/>
        <v>8.577787898883695</v>
      </c>
      <c r="P52" s="26">
        <f t="shared" si="17"/>
        <v>8.68996055760543</v>
      </c>
      <c r="Q52" s="26">
        <f t="shared" si="13"/>
        <v>8.776096454639543</v>
      </c>
    </row>
    <row r="53" spans="1:17" ht="15" customHeight="1">
      <c r="A53" s="3" t="s">
        <v>132</v>
      </c>
      <c r="B53" s="26" t="e">
        <f t="shared" si="14"/>
        <v>#DIV/0!</v>
      </c>
      <c r="C53" s="26" t="e">
        <f t="shared" si="15"/>
        <v>#DIV/0!</v>
      </c>
      <c r="D53" s="26">
        <f t="shared" si="15"/>
        <v>2.14631361560106</v>
      </c>
      <c r="E53" s="26">
        <f aca="true" t="shared" si="25" ref="E53:L53">+E17/E$32*100</f>
        <v>1.9955910184509644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2.0334316914069896</v>
      </c>
      <c r="K53" s="26">
        <f t="shared" si="25"/>
        <v>1.9503456310704042</v>
      </c>
      <c r="L53" s="26">
        <f t="shared" si="25"/>
        <v>2.2242690287685196</v>
      </c>
      <c r="M53" s="26">
        <f t="shared" si="17"/>
        <v>2.429212775829276</v>
      </c>
      <c r="N53" s="26">
        <f t="shared" si="17"/>
        <v>2.5022697794499362</v>
      </c>
      <c r="O53" s="26">
        <f t="shared" si="17"/>
        <v>2.034901783758842</v>
      </c>
      <c r="P53" s="26">
        <f t="shared" si="17"/>
        <v>2.1813920065086223</v>
      </c>
      <c r="Q53" s="26">
        <f t="shared" si="13"/>
        <v>1.785922598095269</v>
      </c>
    </row>
    <row r="54" spans="1:17" ht="15" customHeight="1">
      <c r="A54" s="3" t="s">
        <v>133</v>
      </c>
      <c r="B54" s="26" t="e">
        <f t="shared" si="14"/>
        <v>#DIV/0!</v>
      </c>
      <c r="C54" s="26" t="e">
        <f t="shared" si="15"/>
        <v>#DIV/0!</v>
      </c>
      <c r="D54" s="26">
        <f t="shared" si="15"/>
        <v>0.04675124204521632</v>
      </c>
      <c r="E54" s="26">
        <f aca="true" t="shared" si="26" ref="E54:L54">+E18/E$32*100</f>
        <v>0.04357901101185227</v>
      </c>
      <c r="F54" s="26">
        <f t="shared" si="26"/>
        <v>0.044020480981041644</v>
      </c>
      <c r="G54" s="26">
        <f t="shared" si="26"/>
        <v>0.047446336911064334</v>
      </c>
      <c r="H54" s="26">
        <f t="shared" si="26"/>
        <v>0.048541753916309174</v>
      </c>
      <c r="I54" s="26">
        <f t="shared" si="26"/>
        <v>0.04508894696905826</v>
      </c>
      <c r="J54" s="26">
        <f t="shared" si="26"/>
        <v>0.04408519451272539</v>
      </c>
      <c r="K54" s="26">
        <f t="shared" si="26"/>
        <v>0.038987096670700105</v>
      </c>
      <c r="L54" s="26">
        <f t="shared" si="26"/>
        <v>0.033644154055220095</v>
      </c>
      <c r="M54" s="26">
        <f t="shared" si="17"/>
        <v>0.029970724684836126</v>
      </c>
      <c r="N54" s="26">
        <f t="shared" si="17"/>
        <v>0.029987371788550925</v>
      </c>
      <c r="O54" s="26">
        <f t="shared" si="17"/>
        <v>0.023547172539768332</v>
      </c>
      <c r="P54" s="26">
        <f t="shared" si="17"/>
        <v>0.027740493773621085</v>
      </c>
      <c r="Q54" s="26">
        <f t="shared" si="13"/>
        <v>0.025704778918554508</v>
      </c>
    </row>
    <row r="55" spans="1:17" ht="15" customHeight="1">
      <c r="A55" s="3" t="s">
        <v>134</v>
      </c>
      <c r="B55" s="26" t="e">
        <f t="shared" si="14"/>
        <v>#DIV/0!</v>
      </c>
      <c r="C55" s="26" t="e">
        <f t="shared" si="15"/>
        <v>#DIV/0!</v>
      </c>
      <c r="D55" s="26">
        <f t="shared" si="15"/>
        <v>0.08545067979715257</v>
      </c>
      <c r="E55" s="26">
        <f aca="true" t="shared" si="27" ref="E55:L55">+E19/E$32*100</f>
        <v>0.2427445685260271</v>
      </c>
      <c r="F55" s="26">
        <f t="shared" si="27"/>
        <v>0.5059641721526438</v>
      </c>
      <c r="G55" s="26">
        <f t="shared" si="27"/>
        <v>0.22352533021385035</v>
      </c>
      <c r="H55" s="26">
        <f t="shared" si="27"/>
        <v>0.36833121662434953</v>
      </c>
      <c r="I55" s="26">
        <f t="shared" si="27"/>
        <v>0.2790321220807689</v>
      </c>
      <c r="J55" s="26">
        <f t="shared" si="27"/>
        <v>1.6586656478982036</v>
      </c>
      <c r="K55" s="26">
        <f t="shared" si="27"/>
        <v>2.0697603245034926</v>
      </c>
      <c r="L55" s="26">
        <f t="shared" si="27"/>
        <v>1.966889006305175</v>
      </c>
      <c r="M55" s="26">
        <f t="shared" si="17"/>
        <v>1.905279520569786</v>
      </c>
      <c r="N55" s="26">
        <f t="shared" si="17"/>
        <v>2.175160472128237</v>
      </c>
      <c r="O55" s="26">
        <f t="shared" si="17"/>
        <v>2.1932601504210814</v>
      </c>
      <c r="P55" s="26">
        <f t="shared" si="17"/>
        <v>2.918522155658577</v>
      </c>
      <c r="Q55" s="26">
        <f t="shared" si="13"/>
        <v>2.778405137157716</v>
      </c>
    </row>
    <row r="56" spans="1:17" ht="15" customHeight="1">
      <c r="A56" s="3" t="s">
        <v>135</v>
      </c>
      <c r="B56" s="26" t="e">
        <f t="shared" si="14"/>
        <v>#DIV/0!</v>
      </c>
      <c r="C56" s="26" t="e">
        <f t="shared" si="15"/>
        <v>#DIV/0!</v>
      </c>
      <c r="D56" s="26">
        <f t="shared" si="15"/>
        <v>1.805236284186619</v>
      </c>
      <c r="E56" s="26">
        <f aca="true" t="shared" si="28" ref="E56:L56">+E20/E$32*100</f>
        <v>1.5780485148600734</v>
      </c>
      <c r="F56" s="26">
        <f t="shared" si="28"/>
        <v>2.0994452816376103</v>
      </c>
      <c r="G56" s="26">
        <f t="shared" si="28"/>
        <v>2.406270476331969</v>
      </c>
      <c r="H56" s="26">
        <f t="shared" si="28"/>
        <v>2.915333571640575</v>
      </c>
      <c r="I56" s="26">
        <f t="shared" si="28"/>
        <v>2.741826152938201</v>
      </c>
      <c r="J56" s="26">
        <f t="shared" si="28"/>
        <v>2.654461552381958</v>
      </c>
      <c r="K56" s="26">
        <f t="shared" si="28"/>
        <v>2.5719374055007194</v>
      </c>
      <c r="L56" s="26">
        <f t="shared" si="28"/>
        <v>2.4731071161649316</v>
      </c>
      <c r="M56" s="26">
        <f t="shared" si="17"/>
        <v>2.4154471522821708</v>
      </c>
      <c r="N56" s="26">
        <f t="shared" si="17"/>
        <v>2.6014574215481847</v>
      </c>
      <c r="O56" s="26">
        <f t="shared" si="17"/>
        <v>2.2631592623263157</v>
      </c>
      <c r="P56" s="26">
        <f t="shared" si="17"/>
        <v>2.506142153902396</v>
      </c>
      <c r="Q56" s="26">
        <f t="shared" si="13"/>
        <v>2.164678106988851</v>
      </c>
    </row>
    <row r="57" spans="1:17" ht="15" customHeight="1">
      <c r="A57" s="4" t="s">
        <v>136</v>
      </c>
      <c r="B57" s="26" t="e">
        <f t="shared" si="14"/>
        <v>#DIV/0!</v>
      </c>
      <c r="C57" s="26" t="e">
        <f t="shared" si="15"/>
        <v>#DIV/0!</v>
      </c>
      <c r="D57" s="26">
        <f t="shared" si="15"/>
        <v>0.40288036977367175</v>
      </c>
      <c r="E57" s="26">
        <f aca="true" t="shared" si="29" ref="E57:L57">+E21/E$32*100</f>
        <v>0.33070574224549004</v>
      </c>
      <c r="F57" s="26">
        <f t="shared" si="29"/>
        <v>0.311882092649243</v>
      </c>
      <c r="G57" s="26">
        <f t="shared" si="29"/>
        <v>0.35661173004266883</v>
      </c>
      <c r="H57" s="26">
        <f t="shared" si="29"/>
        <v>0.4549362482693476</v>
      </c>
      <c r="I57" s="26">
        <f t="shared" si="29"/>
        <v>0.4728269117275103</v>
      </c>
      <c r="J57" s="26">
        <f t="shared" si="29"/>
        <v>0.4512574585413179</v>
      </c>
      <c r="K57" s="26">
        <f t="shared" si="29"/>
        <v>0.41583615291245724</v>
      </c>
      <c r="L57" s="26">
        <f t="shared" si="29"/>
        <v>0.42536143904229795</v>
      </c>
      <c r="M57" s="26">
        <f t="shared" si="17"/>
        <v>0.4672550031863696</v>
      </c>
      <c r="N57" s="26">
        <f t="shared" si="17"/>
        <v>0.48244389318639286</v>
      </c>
      <c r="O57" s="26">
        <f t="shared" si="17"/>
        <v>0.4252854993800105</v>
      </c>
      <c r="P57" s="26">
        <f t="shared" si="17"/>
        <v>0.45649957260285756</v>
      </c>
      <c r="Q57" s="26">
        <f t="shared" si="13"/>
        <v>0.4109712608363616</v>
      </c>
    </row>
    <row r="58" spans="1:17" ht="15" customHeight="1">
      <c r="A58" s="3" t="s">
        <v>137</v>
      </c>
      <c r="B58" s="26" t="e">
        <f t="shared" si="14"/>
        <v>#DIV/0!</v>
      </c>
      <c r="C58" s="26" t="e">
        <f t="shared" si="15"/>
        <v>#DIV/0!</v>
      </c>
      <c r="D58" s="26">
        <f t="shared" si="15"/>
        <v>2.1474561013453766</v>
      </c>
      <c r="E58" s="26">
        <f aca="true" t="shared" si="30" ref="E58:L58">+E22/E$32*100</f>
        <v>3.0485871437259235</v>
      </c>
      <c r="F58" s="26">
        <f t="shared" si="30"/>
        <v>4.905042395341306</v>
      </c>
      <c r="G58" s="26">
        <f t="shared" si="30"/>
        <v>6.823052773244144</v>
      </c>
      <c r="H58" s="26">
        <f t="shared" si="30"/>
        <v>4.796296719095396</v>
      </c>
      <c r="I58" s="26">
        <f t="shared" si="30"/>
        <v>6.489368518674649</v>
      </c>
      <c r="J58" s="26">
        <f t="shared" si="30"/>
        <v>4.777873287321191</v>
      </c>
      <c r="K58" s="26">
        <f t="shared" si="30"/>
        <v>5.221896185177857</v>
      </c>
      <c r="L58" s="26">
        <f t="shared" si="30"/>
        <v>5.886051483783488</v>
      </c>
      <c r="M58" s="26">
        <f t="shared" si="17"/>
        <v>5.065575216935296</v>
      </c>
      <c r="N58" s="26">
        <f t="shared" si="17"/>
        <v>2.610929903107274</v>
      </c>
      <c r="O58" s="26">
        <f t="shared" si="17"/>
        <v>6.127849042449951</v>
      </c>
      <c r="P58" s="26">
        <f t="shared" si="17"/>
        <v>4.6738789561116</v>
      </c>
      <c r="Q58" s="26">
        <f t="shared" si="13"/>
        <v>5.4080413229754605</v>
      </c>
    </row>
    <row r="59" spans="1:17" ht="15" customHeight="1">
      <c r="A59" s="3" t="s">
        <v>138</v>
      </c>
      <c r="B59" s="26" t="e">
        <f t="shared" si="14"/>
        <v>#DIV/0!</v>
      </c>
      <c r="C59" s="26" t="e">
        <f t="shared" si="15"/>
        <v>#DIV/0!</v>
      </c>
      <c r="D59" s="26">
        <f t="shared" si="15"/>
        <v>5.1119708568207844</v>
      </c>
      <c r="E59" s="26">
        <f aca="true" t="shared" si="31" ref="E59:L59">+E23/E$32*100</f>
        <v>5.6784109932834035</v>
      </c>
      <c r="F59" s="26">
        <f t="shared" si="31"/>
        <v>5.613576157542669</v>
      </c>
      <c r="G59" s="26">
        <f t="shared" si="31"/>
        <v>3.164524405117105</v>
      </c>
      <c r="H59" s="26">
        <f t="shared" si="31"/>
        <v>4.2147668479414655</v>
      </c>
      <c r="I59" s="26">
        <f t="shared" si="31"/>
        <v>3.5482337071073267</v>
      </c>
      <c r="J59" s="26">
        <f t="shared" si="31"/>
        <v>4.024889451892514</v>
      </c>
      <c r="K59" s="26">
        <f t="shared" si="31"/>
        <v>4.317911386213822</v>
      </c>
      <c r="L59" s="26">
        <f t="shared" si="31"/>
        <v>3.7870093174410457</v>
      </c>
      <c r="M59" s="26">
        <f t="shared" si="17"/>
        <v>3.833512307560464</v>
      </c>
      <c r="N59" s="26">
        <f t="shared" si="17"/>
        <v>3.1297467143101323</v>
      </c>
      <c r="O59" s="26">
        <f t="shared" si="17"/>
        <v>2.935649725237259</v>
      </c>
      <c r="P59" s="26">
        <f t="shared" si="17"/>
        <v>3.5152474154569027</v>
      </c>
      <c r="Q59" s="26">
        <f t="shared" si="13"/>
        <v>3.108684417206874</v>
      </c>
    </row>
    <row r="60" spans="1:17" ht="15" customHeight="1">
      <c r="A60" s="3" t="s">
        <v>139</v>
      </c>
      <c r="B60" s="26" t="e">
        <f t="shared" si="14"/>
        <v>#DIV/0!</v>
      </c>
      <c r="C60" s="26" t="e">
        <f t="shared" si="15"/>
        <v>#DIV/0!</v>
      </c>
      <c r="D60" s="26">
        <f t="shared" si="15"/>
        <v>3.029926598011132</v>
      </c>
      <c r="E60" s="26">
        <f aca="true" t="shared" si="32" ref="E60:L60">+E24/E$32*100</f>
        <v>1.650187600173095</v>
      </c>
      <c r="F60" s="26">
        <f t="shared" si="32"/>
        <v>1.041084375201635</v>
      </c>
      <c r="G60" s="26">
        <f t="shared" si="32"/>
        <v>0.9442264776197749</v>
      </c>
      <c r="H60" s="26">
        <f t="shared" si="32"/>
        <v>0.30530701594466275</v>
      </c>
      <c r="I60" s="26">
        <f t="shared" si="32"/>
        <v>0.24817469016103194</v>
      </c>
      <c r="J60" s="26">
        <f t="shared" si="32"/>
        <v>0.2937672482695179</v>
      </c>
      <c r="K60" s="26">
        <f t="shared" si="32"/>
        <v>0.30376594279732655</v>
      </c>
      <c r="L60" s="26">
        <f t="shared" si="32"/>
        <v>0.17228978312759885</v>
      </c>
      <c r="M60" s="26">
        <f t="shared" si="17"/>
        <v>0.14365988486616219</v>
      </c>
      <c r="N60" s="26">
        <f t="shared" si="17"/>
        <v>0.16579488672975892</v>
      </c>
      <c r="O60" s="26">
        <f t="shared" si="17"/>
        <v>0.2093422721133208</v>
      </c>
      <c r="P60" s="26">
        <f t="shared" si="17"/>
        <v>0.16762569687238477</v>
      </c>
      <c r="Q60" s="26">
        <f t="shared" si="13"/>
        <v>0.15924754855083373</v>
      </c>
    </row>
    <row r="61" spans="1:17" ht="15" customHeight="1">
      <c r="A61" s="3" t="s">
        <v>140</v>
      </c>
      <c r="B61" s="26" t="e">
        <f t="shared" si="14"/>
        <v>#DIV/0!</v>
      </c>
      <c r="C61" s="26" t="e">
        <f t="shared" si="15"/>
        <v>#DIV/0!</v>
      </c>
      <c r="D61" s="26">
        <f t="shared" si="15"/>
        <v>2.135813627569958</v>
      </c>
      <c r="E61" s="26">
        <f aca="true" t="shared" si="33" ref="E61:L61">+E25/E$32*100</f>
        <v>0.36313700772021534</v>
      </c>
      <c r="F61" s="26">
        <f t="shared" si="33"/>
        <v>2.1256465131256412</v>
      </c>
      <c r="G61" s="26">
        <f t="shared" si="33"/>
        <v>0</v>
      </c>
      <c r="H61" s="26">
        <f t="shared" si="33"/>
        <v>0.0024364586907799973</v>
      </c>
      <c r="I61" s="26">
        <f t="shared" si="33"/>
        <v>0.05500379394654751</v>
      </c>
      <c r="J61" s="26">
        <f t="shared" si="33"/>
        <v>0.003602552953339399</v>
      </c>
      <c r="K61" s="26">
        <f t="shared" si="33"/>
        <v>0.3066439737334855</v>
      </c>
      <c r="L61" s="26">
        <f t="shared" si="33"/>
        <v>0.0021392236682509884</v>
      </c>
      <c r="M61" s="26">
        <f t="shared" si="17"/>
        <v>0.003405764168731378</v>
      </c>
      <c r="N61" s="26">
        <f t="shared" si="17"/>
        <v>0.03210412744421334</v>
      </c>
      <c r="O61" s="26">
        <f t="shared" si="17"/>
        <v>0.0025500022352867697</v>
      </c>
      <c r="P61" s="26">
        <f t="shared" si="17"/>
        <v>0.0019712237177637723</v>
      </c>
      <c r="Q61" s="26">
        <f t="shared" si="13"/>
        <v>0.7312467021243406</v>
      </c>
    </row>
    <row r="62" spans="1:17" ht="15" customHeight="1">
      <c r="A62" s="3" t="s">
        <v>141</v>
      </c>
      <c r="B62" s="26" t="e">
        <f t="shared" si="14"/>
        <v>#DIV/0!</v>
      </c>
      <c r="C62" s="26" t="e">
        <f t="shared" si="15"/>
        <v>#DIV/0!</v>
      </c>
      <c r="D62" s="26">
        <f t="shared" si="15"/>
        <v>1.8134694354234415</v>
      </c>
      <c r="E62" s="26">
        <f aca="true" t="shared" si="34" ref="E62:L62">+E26/E$32*100</f>
        <v>1.970661189814623</v>
      </c>
      <c r="F62" s="26">
        <f t="shared" si="34"/>
        <v>6.675389355124074</v>
      </c>
      <c r="G62" s="26">
        <f t="shared" si="34"/>
        <v>4.535915825235107</v>
      </c>
      <c r="H62" s="26">
        <f t="shared" si="34"/>
        <v>1.128727824392325</v>
      </c>
      <c r="I62" s="26">
        <f t="shared" si="34"/>
        <v>0</v>
      </c>
      <c r="J62" s="26">
        <f t="shared" si="34"/>
        <v>2.852752769357857</v>
      </c>
      <c r="K62" s="26">
        <f t="shared" si="34"/>
        <v>3.282999770072064</v>
      </c>
      <c r="L62" s="26">
        <f t="shared" si="34"/>
        <v>3.250737358983273</v>
      </c>
      <c r="M62" s="26">
        <f t="shared" si="17"/>
        <v>2.263645114938204</v>
      </c>
      <c r="N62" s="26">
        <f t="shared" si="17"/>
        <v>3.6508037585819006</v>
      </c>
      <c r="O62" s="26">
        <f t="shared" si="17"/>
        <v>2.8591012404146947</v>
      </c>
      <c r="P62" s="26">
        <f t="shared" si="17"/>
        <v>6.0118918550828</v>
      </c>
      <c r="Q62" s="26">
        <f t="shared" si="13"/>
        <v>8.440272674124444</v>
      </c>
    </row>
    <row r="63" spans="1:17" ht="15" customHeight="1">
      <c r="A63" s="3" t="s">
        <v>142</v>
      </c>
      <c r="B63" s="26" t="e">
        <f t="shared" si="14"/>
        <v>#DIV/0!</v>
      </c>
      <c r="C63" s="26" t="e">
        <f t="shared" si="15"/>
        <v>#DIV/0!</v>
      </c>
      <c r="D63" s="26">
        <f t="shared" si="15"/>
        <v>3.957643157090702</v>
      </c>
      <c r="E63" s="26">
        <f aca="true" t="shared" si="35" ref="E63:L63">+E27/E$32*100</f>
        <v>4.581546722386118</v>
      </c>
      <c r="F63" s="26">
        <f t="shared" si="35"/>
        <v>2.466383126527526</v>
      </c>
      <c r="G63" s="26">
        <f t="shared" si="35"/>
        <v>3.7164763362421813</v>
      </c>
      <c r="H63" s="26">
        <f t="shared" si="35"/>
        <v>3.5851893298784465</v>
      </c>
      <c r="I63" s="26">
        <f t="shared" si="35"/>
        <v>3.8097293651462776</v>
      </c>
      <c r="J63" s="26">
        <f t="shared" si="35"/>
        <v>4.166159795844162</v>
      </c>
      <c r="K63" s="26">
        <f t="shared" si="35"/>
        <v>3.0125120429081385</v>
      </c>
      <c r="L63" s="26">
        <f t="shared" si="35"/>
        <v>1.5317140656798514</v>
      </c>
      <c r="M63" s="26">
        <f t="shared" si="17"/>
        <v>3.9122725840578236</v>
      </c>
      <c r="N63" s="26">
        <f t="shared" si="17"/>
        <v>4.8742885275547785</v>
      </c>
      <c r="O63" s="26">
        <f t="shared" si="17"/>
        <v>4.033780751130595</v>
      </c>
      <c r="P63" s="26">
        <f t="shared" si="17"/>
        <v>3.205657770474294</v>
      </c>
      <c r="Q63" s="26">
        <f t="shared" si="13"/>
        <v>2.01177197487307</v>
      </c>
    </row>
    <row r="64" spans="1:17" ht="15" customHeight="1">
      <c r="A64" s="3" t="s">
        <v>143</v>
      </c>
      <c r="B64" s="26" t="e">
        <f t="shared" si="14"/>
        <v>#DIV/0!</v>
      </c>
      <c r="C64" s="26" t="e">
        <f t="shared" si="15"/>
        <v>#DIV/0!</v>
      </c>
      <c r="D64" s="26">
        <f t="shared" si="15"/>
        <v>2.570810541044979</v>
      </c>
      <c r="E64" s="26">
        <f aca="true" t="shared" si="36" ref="E64:L64">+E28/E$32*100</f>
        <v>2.1847814319038195</v>
      </c>
      <c r="F64" s="26">
        <f t="shared" si="36"/>
        <v>2.1811093040603162</v>
      </c>
      <c r="G64" s="26">
        <f t="shared" si="36"/>
        <v>2.136202705476576</v>
      </c>
      <c r="H64" s="26">
        <f t="shared" si="36"/>
        <v>2.5878258167162875</v>
      </c>
      <c r="I64" s="26">
        <f t="shared" si="36"/>
        <v>2.624095776072844</v>
      </c>
      <c r="J64" s="26">
        <f t="shared" si="36"/>
        <v>2.1974902772960414</v>
      </c>
      <c r="K64" s="26">
        <f t="shared" si="36"/>
        <v>2.290833990457519</v>
      </c>
      <c r="L64" s="26">
        <f t="shared" si="36"/>
        <v>2.7785224337244574</v>
      </c>
      <c r="M64" s="26">
        <f t="shared" si="17"/>
        <v>2.03251253360816</v>
      </c>
      <c r="N64" s="26">
        <f t="shared" si="17"/>
        <v>2.467255112979187</v>
      </c>
      <c r="O64" s="26">
        <f t="shared" si="17"/>
        <v>2.1652746828515417</v>
      </c>
      <c r="P64" s="26">
        <f t="shared" si="17"/>
        <v>2.903469174541108</v>
      </c>
      <c r="Q64" s="26">
        <f t="shared" si="13"/>
        <v>3.0237535216903573</v>
      </c>
    </row>
    <row r="65" spans="1:17" ht="15" customHeight="1">
      <c r="A65" s="3" t="s">
        <v>144</v>
      </c>
      <c r="B65" s="26" t="e">
        <f t="shared" si="14"/>
        <v>#DIV/0!</v>
      </c>
      <c r="C65" s="26" t="e">
        <f t="shared" si="15"/>
        <v>#DIV/0!</v>
      </c>
      <c r="D65" s="26">
        <f t="shared" si="15"/>
        <v>2.8816029328878487</v>
      </c>
      <c r="E65" s="26">
        <f aca="true" t="shared" si="37" ref="E65:L65">+E29/E$32*100</f>
        <v>7.087010563372363</v>
      </c>
      <c r="F65" s="26">
        <f t="shared" si="37"/>
        <v>8.211930273970207</v>
      </c>
      <c r="G65" s="26">
        <f t="shared" si="37"/>
        <v>6.941594660372481</v>
      </c>
      <c r="H65" s="26">
        <f t="shared" si="37"/>
        <v>7.057211116930594</v>
      </c>
      <c r="I65" s="26">
        <f t="shared" si="37"/>
        <v>6.729618076047552</v>
      </c>
      <c r="J65" s="26">
        <f t="shared" si="37"/>
        <v>4.190690668047366</v>
      </c>
      <c r="K65" s="26">
        <f t="shared" si="37"/>
        <v>8.635665502977583</v>
      </c>
      <c r="L65" s="26">
        <f t="shared" si="37"/>
        <v>10.896577062615526</v>
      </c>
      <c r="M65" s="26">
        <f t="shared" si="17"/>
        <v>7.389716207968316</v>
      </c>
      <c r="N65" s="26">
        <f t="shared" si="17"/>
        <v>4.485758026957941</v>
      </c>
      <c r="O65" s="26">
        <f t="shared" si="17"/>
        <v>14.799276896834495</v>
      </c>
      <c r="P65" s="26">
        <f t="shared" si="17"/>
        <v>10.126713844620978</v>
      </c>
      <c r="Q65" s="26">
        <f t="shared" si="13"/>
        <v>12.655703815837127</v>
      </c>
    </row>
    <row r="66" spans="1:17" ht="15" customHeight="1">
      <c r="A66" s="3" t="s">
        <v>194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0.28752597656081186</v>
      </c>
      <c r="O66" s="26">
        <f t="shared" si="38"/>
        <v>0.24370274527107735</v>
      </c>
      <c r="P66" s="26">
        <f t="shared" si="38"/>
        <v>0.46771762757849505</v>
      </c>
      <c r="Q66" s="26">
        <f t="shared" si="13"/>
        <v>0.4408471318485602</v>
      </c>
    </row>
    <row r="67" spans="1:17" ht="15" customHeight="1">
      <c r="A67" s="3" t="s">
        <v>195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1.9262476466528007</v>
      </c>
      <c r="O67" s="26">
        <f t="shared" si="38"/>
        <v>3.570003129401477</v>
      </c>
      <c r="P67" s="26">
        <f t="shared" si="38"/>
        <v>7.401049049422162</v>
      </c>
      <c r="Q67" s="26">
        <f t="shared" si="13"/>
        <v>4.90696769065282</v>
      </c>
    </row>
    <row r="68" spans="1:17" ht="15" customHeight="1">
      <c r="A68" s="3" t="s">
        <v>0</v>
      </c>
      <c r="B68" s="27" t="e">
        <f aca="true" t="shared" si="39" ref="B68:N68">SUM(B40:B65)-B52-B53</f>
        <v>#DIV/0!</v>
      </c>
      <c r="C68" s="27" t="e">
        <f t="shared" si="39"/>
        <v>#DIV/0!</v>
      </c>
      <c r="D68" s="27">
        <f t="shared" si="39"/>
        <v>100</v>
      </c>
      <c r="E68" s="27">
        <f t="shared" si="39"/>
        <v>99.99999999999999</v>
      </c>
      <c r="F68" s="27">
        <f t="shared" si="39"/>
        <v>100.00000000000001</v>
      </c>
      <c r="G68" s="27">
        <f t="shared" si="39"/>
        <v>100</v>
      </c>
      <c r="H68" s="27">
        <f t="shared" si="39"/>
        <v>100</v>
      </c>
      <c r="I68" s="27">
        <f t="shared" si="39"/>
        <v>100.00000000000003</v>
      </c>
      <c r="J68" s="27">
        <f t="shared" si="39"/>
        <v>100.00000000000003</v>
      </c>
      <c r="K68" s="27">
        <f t="shared" si="39"/>
        <v>100</v>
      </c>
      <c r="L68" s="27">
        <f t="shared" si="39"/>
        <v>100</v>
      </c>
      <c r="M68" s="27">
        <f t="shared" si="39"/>
        <v>100</v>
      </c>
      <c r="N68" s="27">
        <f t="shared" si="39"/>
        <v>100.00000000000003</v>
      </c>
      <c r="O68" s="27">
        <f>SUM(O40:O65)-O52-O53</f>
        <v>99.99999999999999</v>
      </c>
      <c r="P68" s="27">
        <f>SUM(P40:P65)-P52-P53</f>
        <v>99.99999999999996</v>
      </c>
      <c r="Q68" s="27">
        <f>SUM(Q40:Q65)-Q52-Q53</f>
        <v>99.99999999999999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40" ref="C69:D72">+C33/C$32*100</f>
        <v>#DIV/0!</v>
      </c>
      <c r="D69" s="26">
        <f t="shared" si="40"/>
        <v>74.05773941604834</v>
      </c>
      <c r="E69" s="26">
        <f aca="true" t="shared" si="41" ref="E69:L69">+E33/E$32*100</f>
        <v>71.28417852198885</v>
      </c>
      <c r="F69" s="26">
        <f t="shared" si="41"/>
        <v>63.86254695266713</v>
      </c>
      <c r="G69" s="26">
        <f t="shared" si="41"/>
        <v>68.75159928010413</v>
      </c>
      <c r="H69" s="26">
        <f t="shared" si="41"/>
        <v>72.58363783387577</v>
      </c>
      <c r="I69" s="26">
        <f t="shared" si="41"/>
        <v>73.00209088609729</v>
      </c>
      <c r="J69" s="26">
        <f t="shared" si="41"/>
        <v>72.72838929019653</v>
      </c>
      <c r="K69" s="26">
        <f t="shared" si="41"/>
        <v>67.57023732274553</v>
      </c>
      <c r="L69" s="26">
        <f t="shared" si="41"/>
        <v>66.8296017094641</v>
      </c>
      <c r="M69" s="26">
        <f aca="true" t="shared" si="42" ref="M69:N72">+M33/M$32*100</f>
        <v>70.56771870985853</v>
      </c>
      <c r="N69" s="26">
        <f t="shared" si="42"/>
        <v>73.324257155472</v>
      </c>
      <c r="O69" s="26">
        <f aca="true" t="shared" si="43" ref="O69:P72">+O33/O$32*100</f>
        <v>61.98547047460545</v>
      </c>
      <c r="P69" s="26">
        <f t="shared" si="43"/>
        <v>63.51238018095834</v>
      </c>
      <c r="Q69" s="26">
        <f>+Q33/Q$32*100</f>
        <v>59.107223517634566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40"/>
        <v>#DIV/0!</v>
      </c>
      <c r="D70" s="26">
        <f t="shared" si="40"/>
        <v>25.942260583951665</v>
      </c>
      <c r="E70" s="26">
        <f aca="true" t="shared" si="44" ref="E70:L70">+E34/E$32*100</f>
        <v>28.71582147801115</v>
      </c>
      <c r="F70" s="26">
        <f t="shared" si="44"/>
        <v>36.137453047332876</v>
      </c>
      <c r="G70" s="26">
        <f t="shared" si="44"/>
        <v>31.24840071989586</v>
      </c>
      <c r="H70" s="26">
        <f t="shared" si="44"/>
        <v>27.41636216612423</v>
      </c>
      <c r="I70" s="26">
        <f t="shared" si="44"/>
        <v>26.997909113902708</v>
      </c>
      <c r="J70" s="26">
        <f t="shared" si="44"/>
        <v>27.27161070980347</v>
      </c>
      <c r="K70" s="26">
        <f t="shared" si="44"/>
        <v>32.429762677254466</v>
      </c>
      <c r="L70" s="26">
        <f t="shared" si="44"/>
        <v>33.1703982905359</v>
      </c>
      <c r="M70" s="26">
        <f t="shared" si="42"/>
        <v>29.43228129014149</v>
      </c>
      <c r="N70" s="26">
        <f t="shared" si="42"/>
        <v>26.675742844528</v>
      </c>
      <c r="O70" s="26">
        <f t="shared" si="43"/>
        <v>38.01452952539455</v>
      </c>
      <c r="P70" s="26">
        <f t="shared" si="43"/>
        <v>36.48761981904166</v>
      </c>
      <c r="Q70" s="26">
        <f>+Q34/Q$32*100</f>
        <v>40.892776482365434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40"/>
        <v>#DIV/0!</v>
      </c>
      <c r="D71" s="26">
        <f t="shared" si="40"/>
        <v>69.60938956442641</v>
      </c>
      <c r="E71" s="26">
        <f aca="true" t="shared" si="45" ref="E71:L71">+E35/E$32*100</f>
        <v>65.68095859046235</v>
      </c>
      <c r="F71" s="26">
        <f t="shared" si="45"/>
        <v>68.81072037406555</v>
      </c>
      <c r="G71" s="26">
        <f t="shared" si="45"/>
        <v>70.38702701778818</v>
      </c>
      <c r="H71" s="26">
        <f t="shared" si="45"/>
        <v>69.77467357416904</v>
      </c>
      <c r="I71" s="26">
        <f t="shared" si="45"/>
        <v>67.55330916448867</v>
      </c>
      <c r="J71" s="26">
        <f t="shared" si="45"/>
        <v>70.56523218034883</v>
      </c>
      <c r="K71" s="26">
        <f t="shared" si="45"/>
        <v>64.39463686012172</v>
      </c>
      <c r="L71" s="26">
        <f t="shared" si="45"/>
        <v>60.58034594986618</v>
      </c>
      <c r="M71" s="26">
        <f t="shared" si="42"/>
        <v>62.06886391786121</v>
      </c>
      <c r="N71" s="26">
        <f t="shared" si="42"/>
        <v>69.00081900804244</v>
      </c>
      <c r="O71" s="26">
        <f t="shared" si="43"/>
        <v>60.779077328495</v>
      </c>
      <c r="P71" s="26">
        <f t="shared" si="43"/>
        <v>65.63531644412745</v>
      </c>
      <c r="Q71" s="26">
        <f>+Q35/Q$32*100</f>
        <v>62.81322188717841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40"/>
        <v>#DIV/0!</v>
      </c>
      <c r="D72" s="26">
        <f t="shared" si="40"/>
        <v>30.390610435573596</v>
      </c>
      <c r="E72" s="26">
        <f aca="true" t="shared" si="46" ref="E72:L72">+E36/E$32*100</f>
        <v>34.319041409537654</v>
      </c>
      <c r="F72" s="26">
        <f t="shared" si="46"/>
        <v>31.189279625934457</v>
      </c>
      <c r="G72" s="26">
        <f t="shared" si="46"/>
        <v>29.612972982211815</v>
      </c>
      <c r="H72" s="26">
        <f t="shared" si="46"/>
        <v>30.22532642583096</v>
      </c>
      <c r="I72" s="26">
        <f t="shared" si="46"/>
        <v>32.44669083551134</v>
      </c>
      <c r="J72" s="26">
        <f t="shared" si="46"/>
        <v>29.43476781965117</v>
      </c>
      <c r="K72" s="26">
        <f t="shared" si="46"/>
        <v>35.605363139878285</v>
      </c>
      <c r="L72" s="26">
        <f t="shared" si="46"/>
        <v>39.41965405013383</v>
      </c>
      <c r="M72" s="26">
        <f t="shared" si="42"/>
        <v>37.93113608213879</v>
      </c>
      <c r="N72" s="26">
        <f t="shared" si="42"/>
        <v>30.999180991957566</v>
      </c>
      <c r="O72" s="26">
        <f t="shared" si="43"/>
        <v>39.220922671505</v>
      </c>
      <c r="P72" s="26">
        <f t="shared" si="43"/>
        <v>34.364683555872546</v>
      </c>
      <c r="Q72" s="26">
        <f>+Q36/Q$32*100</f>
        <v>37.1867781128216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9" sqref="R19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50390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藤原町</v>
      </c>
      <c r="P1" s="71" t="str">
        <f>'財政指標'!$M$1</f>
        <v>藤原町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873915</v>
      </c>
      <c r="E4" s="16">
        <f t="shared" si="0"/>
        <v>1019630</v>
      </c>
      <c r="F4" s="16">
        <f t="shared" si="0"/>
        <v>890327</v>
      </c>
      <c r="G4" s="16">
        <f t="shared" si="0"/>
        <v>808623</v>
      </c>
      <c r="H4" s="16">
        <f t="shared" si="0"/>
        <v>747931</v>
      </c>
      <c r="I4" s="16">
        <f t="shared" si="0"/>
        <v>652101</v>
      </c>
      <c r="J4" s="16">
        <f t="shared" si="0"/>
        <v>645479</v>
      </c>
      <c r="K4" s="16">
        <f aca="true" t="shared" si="1" ref="K4:P4">SUM(K5:K8)</f>
        <v>567793</v>
      </c>
      <c r="L4" s="16">
        <f t="shared" si="1"/>
        <v>526373</v>
      </c>
      <c r="M4" s="16">
        <f t="shared" si="1"/>
        <v>524406</v>
      </c>
      <c r="N4" s="16">
        <f t="shared" si="1"/>
        <v>488400</v>
      </c>
      <c r="O4" s="16">
        <f t="shared" si="1"/>
        <v>456307</v>
      </c>
      <c r="P4" s="16">
        <f t="shared" si="1"/>
        <v>410358</v>
      </c>
      <c r="Q4" s="16">
        <f>SUM(Q5:Q8)</f>
        <v>381210</v>
      </c>
    </row>
    <row r="5" spans="1:17" ht="18" customHeight="1">
      <c r="A5" s="14" t="s">
        <v>48</v>
      </c>
      <c r="B5" s="16"/>
      <c r="C5" s="16"/>
      <c r="D5" s="16">
        <v>7810</v>
      </c>
      <c r="E5" s="16">
        <v>8036</v>
      </c>
      <c r="F5" s="16">
        <v>8567</v>
      </c>
      <c r="G5" s="16">
        <v>8579</v>
      </c>
      <c r="H5" s="16">
        <v>8434</v>
      </c>
      <c r="I5" s="16">
        <v>11630</v>
      </c>
      <c r="J5" s="16">
        <v>11274</v>
      </c>
      <c r="K5" s="16">
        <v>11033</v>
      </c>
      <c r="L5" s="16">
        <v>10953</v>
      </c>
      <c r="M5" s="16">
        <v>11291</v>
      </c>
      <c r="N5" s="16">
        <v>11651</v>
      </c>
      <c r="O5" s="16">
        <v>9725</v>
      </c>
      <c r="P5" s="16">
        <v>8641</v>
      </c>
      <c r="Q5" s="16">
        <v>12626</v>
      </c>
    </row>
    <row r="6" spans="1:17" ht="18" customHeight="1">
      <c r="A6" s="14" t="s">
        <v>49</v>
      </c>
      <c r="B6" s="17"/>
      <c r="C6" s="17"/>
      <c r="D6" s="17">
        <v>550992</v>
      </c>
      <c r="E6" s="17">
        <v>635068</v>
      </c>
      <c r="F6" s="17">
        <v>597571</v>
      </c>
      <c r="G6" s="17">
        <v>559831</v>
      </c>
      <c r="H6" s="17">
        <v>487678</v>
      </c>
      <c r="I6" s="17">
        <v>459668</v>
      </c>
      <c r="J6" s="17">
        <v>478888</v>
      </c>
      <c r="K6" s="17">
        <v>394474</v>
      </c>
      <c r="L6" s="17">
        <v>378628</v>
      </c>
      <c r="M6" s="17">
        <v>355321</v>
      </c>
      <c r="N6" s="17">
        <v>327514</v>
      </c>
      <c r="O6" s="17">
        <v>306231</v>
      </c>
      <c r="P6" s="17">
        <v>272092</v>
      </c>
      <c r="Q6" s="17">
        <v>246661</v>
      </c>
    </row>
    <row r="7" spans="1:17" ht="18" customHeight="1">
      <c r="A7" s="14" t="s">
        <v>50</v>
      </c>
      <c r="B7" s="17"/>
      <c r="C7" s="17"/>
      <c r="D7" s="17">
        <v>47688</v>
      </c>
      <c r="E7" s="17">
        <v>44425</v>
      </c>
      <c r="F7" s="17">
        <v>48394</v>
      </c>
      <c r="G7" s="17">
        <v>53740</v>
      </c>
      <c r="H7" s="17">
        <v>55408</v>
      </c>
      <c r="I7" s="17">
        <v>52999</v>
      </c>
      <c r="J7" s="17">
        <v>53259</v>
      </c>
      <c r="K7" s="17">
        <v>53224</v>
      </c>
      <c r="L7" s="17">
        <v>52492</v>
      </c>
      <c r="M7" s="17">
        <v>52455</v>
      </c>
      <c r="N7" s="17">
        <v>51349</v>
      </c>
      <c r="O7" s="17">
        <v>51427</v>
      </c>
      <c r="P7" s="17">
        <v>50554</v>
      </c>
      <c r="Q7" s="17">
        <v>48339</v>
      </c>
    </row>
    <row r="8" spans="1:17" ht="18" customHeight="1">
      <c r="A8" s="14" t="s">
        <v>51</v>
      </c>
      <c r="B8" s="17"/>
      <c r="C8" s="17"/>
      <c r="D8" s="17">
        <v>267425</v>
      </c>
      <c r="E8" s="17">
        <v>332101</v>
      </c>
      <c r="F8" s="17">
        <v>235795</v>
      </c>
      <c r="G8" s="17">
        <v>186473</v>
      </c>
      <c r="H8" s="17">
        <v>196411</v>
      </c>
      <c r="I8" s="17">
        <v>127804</v>
      </c>
      <c r="J8" s="17">
        <v>102058</v>
      </c>
      <c r="K8" s="17">
        <v>109062</v>
      </c>
      <c r="L8" s="17">
        <v>84300</v>
      </c>
      <c r="M8" s="17">
        <v>105339</v>
      </c>
      <c r="N8" s="17">
        <v>97886</v>
      </c>
      <c r="O8" s="17">
        <v>88924</v>
      </c>
      <c r="P8" s="17">
        <v>79071</v>
      </c>
      <c r="Q8" s="17">
        <v>73584</v>
      </c>
    </row>
    <row r="9" spans="1:17" ht="18" customHeight="1">
      <c r="A9" s="14" t="s">
        <v>52</v>
      </c>
      <c r="B9" s="16"/>
      <c r="C9" s="16"/>
      <c r="D9" s="16">
        <v>1181919</v>
      </c>
      <c r="E9" s="16">
        <v>1320419</v>
      </c>
      <c r="F9" s="16">
        <v>1552847</v>
      </c>
      <c r="G9" s="16">
        <v>1684677</v>
      </c>
      <c r="H9" s="16">
        <v>1764728</v>
      </c>
      <c r="I9" s="16">
        <v>1841019</v>
      </c>
      <c r="J9" s="16">
        <v>1821025</v>
      </c>
      <c r="K9" s="16">
        <v>1761186</v>
      </c>
      <c r="L9" s="16">
        <v>1833038</v>
      </c>
      <c r="M9" s="16">
        <v>1755612</v>
      </c>
      <c r="N9" s="16">
        <v>1726226</v>
      </c>
      <c r="O9" s="16">
        <v>1701844</v>
      </c>
      <c r="P9" s="16">
        <v>1540891</v>
      </c>
      <c r="Q9" s="16">
        <v>1502038</v>
      </c>
    </row>
    <row r="10" spans="1:17" ht="18" customHeight="1">
      <c r="A10" s="14" t="s">
        <v>53</v>
      </c>
      <c r="B10" s="16"/>
      <c r="C10" s="16"/>
      <c r="D10" s="16">
        <v>1077565</v>
      </c>
      <c r="E10" s="16">
        <v>1182192</v>
      </c>
      <c r="F10" s="16">
        <v>1433701</v>
      </c>
      <c r="G10" s="16">
        <v>1568070</v>
      </c>
      <c r="H10" s="16">
        <v>1649983</v>
      </c>
      <c r="I10" s="16">
        <v>1728359</v>
      </c>
      <c r="J10" s="16">
        <v>1675128</v>
      </c>
      <c r="K10" s="16">
        <v>1618989</v>
      </c>
      <c r="L10" s="16">
        <v>1694569</v>
      </c>
      <c r="M10" s="16">
        <v>1620649</v>
      </c>
      <c r="N10" s="16">
        <v>1588960</v>
      </c>
      <c r="O10" s="16">
        <v>1557675</v>
      </c>
      <c r="P10" s="16">
        <v>1403605</v>
      </c>
      <c r="Q10" s="16">
        <v>1366954</v>
      </c>
    </row>
    <row r="11" spans="1:17" ht="18" customHeight="1">
      <c r="A11" s="14" t="s">
        <v>54</v>
      </c>
      <c r="B11" s="16"/>
      <c r="C11" s="16"/>
      <c r="D11" s="16">
        <v>8741</v>
      </c>
      <c r="E11" s="16">
        <v>9234</v>
      </c>
      <c r="F11" s="16">
        <v>9940</v>
      </c>
      <c r="G11" s="16">
        <v>9662</v>
      </c>
      <c r="H11" s="16">
        <v>9703</v>
      </c>
      <c r="I11" s="16">
        <v>10511</v>
      </c>
      <c r="J11" s="16">
        <v>10682</v>
      </c>
      <c r="K11" s="16">
        <v>10576</v>
      </c>
      <c r="L11" s="16">
        <v>11044</v>
      </c>
      <c r="M11" s="16">
        <v>11714</v>
      </c>
      <c r="N11" s="16">
        <v>12189</v>
      </c>
      <c r="O11" s="16">
        <v>12360</v>
      </c>
      <c r="P11" s="16">
        <v>13186</v>
      </c>
      <c r="Q11" s="16">
        <v>13327</v>
      </c>
    </row>
    <row r="12" spans="1:17" ht="18" customHeight="1">
      <c r="A12" s="14" t="s">
        <v>55</v>
      </c>
      <c r="B12" s="16"/>
      <c r="C12" s="16"/>
      <c r="D12" s="16">
        <v>173805</v>
      </c>
      <c r="E12" s="16">
        <v>167603</v>
      </c>
      <c r="F12" s="16">
        <v>168679</v>
      </c>
      <c r="G12" s="16">
        <v>160634</v>
      </c>
      <c r="H12" s="16">
        <v>153517</v>
      </c>
      <c r="I12" s="16">
        <v>142515</v>
      </c>
      <c r="J12" s="16">
        <v>159961</v>
      </c>
      <c r="K12" s="16">
        <v>157353</v>
      </c>
      <c r="L12" s="16">
        <v>162094</v>
      </c>
      <c r="M12" s="16">
        <v>156403</v>
      </c>
      <c r="N12" s="16">
        <v>151633</v>
      </c>
      <c r="O12" s="16">
        <v>142516</v>
      </c>
      <c r="P12" s="16">
        <v>140105</v>
      </c>
      <c r="Q12" s="16">
        <v>136681</v>
      </c>
    </row>
    <row r="13" spans="1:17" ht="18" customHeight="1">
      <c r="A13" s="14" t="s">
        <v>56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8" customHeight="1">
      <c r="A14" s="14" t="s">
        <v>57</v>
      </c>
      <c r="B14" s="16"/>
      <c r="C14" s="16"/>
      <c r="D14" s="16">
        <v>75081</v>
      </c>
      <c r="E14" s="16">
        <v>85901</v>
      </c>
      <c r="F14" s="16">
        <v>53375</v>
      </c>
      <c r="G14" s="16">
        <v>33731</v>
      </c>
      <c r="H14" s="16">
        <v>33099</v>
      </c>
      <c r="I14" s="16">
        <v>56482</v>
      </c>
      <c r="J14" s="16">
        <v>47718</v>
      </c>
      <c r="K14" s="16">
        <v>35883</v>
      </c>
      <c r="L14" s="16">
        <v>28492</v>
      </c>
      <c r="M14" s="16">
        <v>21320</v>
      </c>
      <c r="N14" s="16">
        <v>21677</v>
      </c>
      <c r="O14" s="16">
        <v>13130</v>
      </c>
      <c r="P14" s="16">
        <v>0</v>
      </c>
      <c r="Q14" s="16">
        <v>0</v>
      </c>
    </row>
    <row r="15" spans="1:17" ht="18" customHeight="1">
      <c r="A15" s="14" t="s">
        <v>58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8" customHeight="1">
      <c r="A16" s="14" t="s">
        <v>59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653678</v>
      </c>
      <c r="E17" s="17">
        <f t="shared" si="2"/>
        <v>682965</v>
      </c>
      <c r="F17" s="17">
        <f t="shared" si="2"/>
        <v>734589</v>
      </c>
      <c r="G17" s="17">
        <f t="shared" si="2"/>
        <v>714269</v>
      </c>
      <c r="H17" s="17">
        <f t="shared" si="2"/>
        <v>720180</v>
      </c>
      <c r="I17" s="17">
        <f t="shared" si="2"/>
        <v>696890</v>
      </c>
      <c r="J17" s="17">
        <f t="shared" si="2"/>
        <v>674342</v>
      </c>
      <c r="K17" s="17">
        <f aca="true" t="shared" si="3" ref="K17:P17">SUM(K18:K21)</f>
        <v>655390</v>
      </c>
      <c r="L17" s="17">
        <f t="shared" si="3"/>
        <v>646235</v>
      </c>
      <c r="M17" s="17">
        <f t="shared" si="3"/>
        <v>619120</v>
      </c>
      <c r="N17" s="17">
        <f t="shared" si="3"/>
        <v>579048</v>
      </c>
      <c r="O17" s="17">
        <f t="shared" si="3"/>
        <v>562906</v>
      </c>
      <c r="P17" s="17">
        <f t="shared" si="3"/>
        <v>544063</v>
      </c>
      <c r="Q17" s="17">
        <f>SUM(Q18:Q21)</f>
        <v>508248</v>
      </c>
    </row>
    <row r="18" spans="1:17" ht="18" customHeight="1">
      <c r="A18" s="14" t="s">
        <v>61</v>
      </c>
      <c r="B18" s="17"/>
      <c r="C18" s="17"/>
      <c r="D18" s="17">
        <v>471095</v>
      </c>
      <c r="E18" s="17">
        <v>479627</v>
      </c>
      <c r="F18" s="17">
        <v>490760</v>
      </c>
      <c r="G18" s="17">
        <v>462971</v>
      </c>
      <c r="H18" s="17">
        <v>453776</v>
      </c>
      <c r="I18" s="17">
        <v>419130</v>
      </c>
      <c r="J18" s="17">
        <v>400361</v>
      </c>
      <c r="K18" s="17">
        <v>391145</v>
      </c>
      <c r="L18" s="17">
        <v>368618</v>
      </c>
      <c r="M18" s="17">
        <v>395665</v>
      </c>
      <c r="N18" s="17">
        <v>360702</v>
      </c>
      <c r="O18" s="17">
        <v>346586</v>
      </c>
      <c r="P18" s="17">
        <v>342487</v>
      </c>
      <c r="Q18" s="17">
        <v>311138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 t="s">
        <v>197</v>
      </c>
    </row>
    <row r="20" spans="1:17" ht="18" customHeight="1">
      <c r="A20" s="14" t="s">
        <v>63</v>
      </c>
      <c r="B20" s="16"/>
      <c r="C20" s="16"/>
      <c r="D20" s="16">
        <v>182583</v>
      </c>
      <c r="E20" s="16">
        <v>203338</v>
      </c>
      <c r="F20" s="16">
        <v>243829</v>
      </c>
      <c r="G20" s="16">
        <v>251298</v>
      </c>
      <c r="H20" s="16">
        <v>266404</v>
      </c>
      <c r="I20" s="16">
        <v>277760</v>
      </c>
      <c r="J20" s="16">
        <v>273981</v>
      </c>
      <c r="K20" s="16">
        <v>264245</v>
      </c>
      <c r="L20" s="16">
        <v>277617</v>
      </c>
      <c r="M20" s="16">
        <v>223455</v>
      </c>
      <c r="N20" s="16">
        <v>218346</v>
      </c>
      <c r="O20" s="16">
        <v>216320</v>
      </c>
      <c r="P20" s="16">
        <v>201576</v>
      </c>
      <c r="Q20" s="16">
        <v>197110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2967139</v>
      </c>
      <c r="E22" s="17">
        <f t="shared" si="4"/>
        <v>3285752</v>
      </c>
      <c r="F22" s="17">
        <f t="shared" si="4"/>
        <v>3409757</v>
      </c>
      <c r="G22" s="17">
        <f t="shared" si="4"/>
        <v>3411596</v>
      </c>
      <c r="H22" s="17">
        <f t="shared" si="4"/>
        <v>3429158</v>
      </c>
      <c r="I22" s="17">
        <f t="shared" si="4"/>
        <v>3399518</v>
      </c>
      <c r="J22" s="17">
        <f t="shared" si="4"/>
        <v>3359207</v>
      </c>
      <c r="K22" s="17">
        <f aca="true" t="shared" si="5" ref="K22:P22">+K4+K9+K11+K12+K13+K14+K15+K16+K17</f>
        <v>3188181</v>
      </c>
      <c r="L22" s="17">
        <f t="shared" si="5"/>
        <v>3207276</v>
      </c>
      <c r="M22" s="17">
        <f t="shared" si="5"/>
        <v>3088575</v>
      </c>
      <c r="N22" s="17">
        <f t="shared" si="5"/>
        <v>2979173</v>
      </c>
      <c r="O22" s="17">
        <f t="shared" si="5"/>
        <v>2889063</v>
      </c>
      <c r="P22" s="17">
        <f t="shared" si="5"/>
        <v>2648603</v>
      </c>
      <c r="Q22" s="17">
        <f>+Q4+Q9+Q11+Q12+Q13+Q14+Q15+Q16+Q17</f>
        <v>2541504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藤原町</v>
      </c>
      <c r="P30" s="71"/>
      <c r="Q30" s="71" t="str">
        <f>'財政指標'!$M$1</f>
        <v>藤原町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190</v>
      </c>
      <c r="O32" s="73" t="s">
        <v>192</v>
      </c>
      <c r="P32" s="73" t="s">
        <v>193</v>
      </c>
      <c r="Q32" s="73" t="s">
        <v>196</v>
      </c>
    </row>
    <row r="33" spans="1:17" ht="18" customHeight="1">
      <c r="A33" s="14" t="s">
        <v>47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29.453119654994254</v>
      </c>
      <c r="E33" s="31">
        <f t="shared" si="6"/>
        <v>31.031861199506235</v>
      </c>
      <c r="F33" s="31">
        <f t="shared" si="6"/>
        <v>26.111156894758192</v>
      </c>
      <c r="G33" s="31">
        <f t="shared" si="6"/>
        <v>23.702190997996244</v>
      </c>
      <c r="H33" s="31">
        <f t="shared" si="6"/>
        <v>21.810922681311272</v>
      </c>
      <c r="I33" s="31">
        <f t="shared" si="6"/>
        <v>19.182160529816286</v>
      </c>
      <c r="J33" s="31">
        <f t="shared" si="6"/>
        <v>19.21521954437461</v>
      </c>
      <c r="K33" s="31">
        <f t="shared" si="6"/>
        <v>17.809308819041327</v>
      </c>
      <c r="L33" s="31">
        <f t="shared" si="6"/>
        <v>16.41183982918838</v>
      </c>
      <c r="M33" s="31">
        <f aca="true" t="shared" si="7" ref="M33:N50">M4/M$22*100</f>
        <v>16.97889803550181</v>
      </c>
      <c r="N33" s="31">
        <f t="shared" si="7"/>
        <v>16.39381130266688</v>
      </c>
      <c r="O33" s="31">
        <f aca="true" t="shared" si="8" ref="O33:P50">O4/O$22*100</f>
        <v>15.794290397959475</v>
      </c>
      <c r="P33" s="31">
        <f t="shared" si="8"/>
        <v>15.49337518684378</v>
      </c>
      <c r="Q33" s="31">
        <f aca="true" t="shared" si="9" ref="Q33:Q50">Q4/Q$22*100</f>
        <v>14.99938619022437</v>
      </c>
    </row>
    <row r="34" spans="1:17" ht="18" customHeight="1">
      <c r="A34" s="14" t="s">
        <v>48</v>
      </c>
      <c r="B34" s="31" t="e">
        <f aca="true" t="shared" si="10" ref="B34:C50">B5/B$22*100</f>
        <v>#DIV/0!</v>
      </c>
      <c r="C34" s="31" t="e">
        <f t="shared" si="10"/>
        <v>#DIV/0!</v>
      </c>
      <c r="D34" s="31">
        <f aca="true" t="shared" si="11" ref="D34:L34">D5/D$22*100</f>
        <v>0.26321651934742524</v>
      </c>
      <c r="E34" s="31">
        <f t="shared" si="11"/>
        <v>0.2445711057925248</v>
      </c>
      <c r="F34" s="31">
        <f t="shared" si="11"/>
        <v>0.25124957584954</v>
      </c>
      <c r="G34" s="31">
        <f t="shared" si="11"/>
        <v>0.25146588283020616</v>
      </c>
      <c r="H34" s="31">
        <f t="shared" si="11"/>
        <v>0.24594958879118428</v>
      </c>
      <c r="I34" s="31">
        <f t="shared" si="11"/>
        <v>0.34210732227333407</v>
      </c>
      <c r="J34" s="31">
        <f t="shared" si="11"/>
        <v>0.33561492340305316</v>
      </c>
      <c r="K34" s="31">
        <f t="shared" si="11"/>
        <v>0.34605939876060987</v>
      </c>
      <c r="L34" s="31">
        <f t="shared" si="11"/>
        <v>0.341504753566578</v>
      </c>
      <c r="M34" s="31">
        <f t="shared" si="7"/>
        <v>0.3655731202901014</v>
      </c>
      <c r="N34" s="31">
        <f t="shared" si="7"/>
        <v>0.39108168609207994</v>
      </c>
      <c r="O34" s="31">
        <f t="shared" si="8"/>
        <v>0.33661432789800705</v>
      </c>
      <c r="P34" s="31">
        <f t="shared" si="8"/>
        <v>0.32624745950978684</v>
      </c>
      <c r="Q34" s="31">
        <f t="shared" si="9"/>
        <v>0.49679245045453396</v>
      </c>
    </row>
    <row r="35" spans="1:17" ht="18" customHeight="1">
      <c r="A35" s="14" t="s">
        <v>49</v>
      </c>
      <c r="B35" s="31" t="e">
        <f t="shared" si="10"/>
        <v>#DIV/0!</v>
      </c>
      <c r="C35" s="31" t="e">
        <f t="shared" si="10"/>
        <v>#DIV/0!</v>
      </c>
      <c r="D35" s="31">
        <f aca="true" t="shared" si="12" ref="D35:L35">D6/D$22*100</f>
        <v>18.569807481213385</v>
      </c>
      <c r="E35" s="31">
        <f t="shared" si="12"/>
        <v>19.32793467066291</v>
      </c>
      <c r="F35" s="31">
        <f t="shared" si="12"/>
        <v>17.525325118476186</v>
      </c>
      <c r="G35" s="31">
        <f t="shared" si="12"/>
        <v>16.409651084126022</v>
      </c>
      <c r="H35" s="31">
        <f t="shared" si="12"/>
        <v>14.221508603569738</v>
      </c>
      <c r="I35" s="31">
        <f t="shared" si="12"/>
        <v>13.521563939358462</v>
      </c>
      <c r="J35" s="31">
        <f t="shared" si="12"/>
        <v>14.255983629469693</v>
      </c>
      <c r="K35" s="31">
        <f t="shared" si="12"/>
        <v>12.373011444456885</v>
      </c>
      <c r="L35" s="31">
        <f t="shared" si="12"/>
        <v>11.805282738373624</v>
      </c>
      <c r="M35" s="31">
        <f t="shared" si="7"/>
        <v>11.504366900593316</v>
      </c>
      <c r="N35" s="31">
        <f t="shared" si="7"/>
        <v>10.993453552378462</v>
      </c>
      <c r="O35" s="31">
        <f t="shared" si="8"/>
        <v>10.59966501249713</v>
      </c>
      <c r="P35" s="31">
        <f t="shared" si="8"/>
        <v>10.273038277159694</v>
      </c>
      <c r="Q35" s="31">
        <f t="shared" si="9"/>
        <v>9.705316222205434</v>
      </c>
    </row>
    <row r="36" spans="1:17" ht="18" customHeight="1">
      <c r="A36" s="14" t="s">
        <v>50</v>
      </c>
      <c r="B36" s="31" t="e">
        <f t="shared" si="10"/>
        <v>#DIV/0!</v>
      </c>
      <c r="C36" s="31" t="e">
        <f t="shared" si="10"/>
        <v>#DIV/0!</v>
      </c>
      <c r="D36" s="31">
        <f aca="true" t="shared" si="13" ref="D36:L36">D7/D$22*100</f>
        <v>1.6072047854852771</v>
      </c>
      <c r="E36" s="31">
        <f t="shared" si="13"/>
        <v>1.3520496982121595</v>
      </c>
      <c r="F36" s="31">
        <f t="shared" si="13"/>
        <v>1.4192800249401938</v>
      </c>
      <c r="G36" s="31">
        <f t="shared" si="13"/>
        <v>1.575215822741028</v>
      </c>
      <c r="H36" s="31">
        <f t="shared" si="13"/>
        <v>1.6157902318878279</v>
      </c>
      <c r="I36" s="31">
        <f t="shared" si="13"/>
        <v>1.5590151309685667</v>
      </c>
      <c r="J36" s="31">
        <f t="shared" si="13"/>
        <v>1.5854634739687075</v>
      </c>
      <c r="K36" s="31">
        <f t="shared" si="13"/>
        <v>1.6694158832262034</v>
      </c>
      <c r="L36" s="31">
        <f t="shared" si="13"/>
        <v>1.6366536587434322</v>
      </c>
      <c r="M36" s="31">
        <f t="shared" si="7"/>
        <v>1.6983560379786793</v>
      </c>
      <c r="N36" s="31">
        <f t="shared" si="7"/>
        <v>1.723599133047997</v>
      </c>
      <c r="O36" s="31">
        <f t="shared" si="8"/>
        <v>1.7800581018828594</v>
      </c>
      <c r="P36" s="31">
        <f t="shared" si="8"/>
        <v>1.9087043245061643</v>
      </c>
      <c r="Q36" s="31">
        <f t="shared" si="9"/>
        <v>1.9019840220593789</v>
      </c>
    </row>
    <row r="37" spans="1:17" ht="18" customHeight="1">
      <c r="A37" s="14" t="s">
        <v>51</v>
      </c>
      <c r="B37" s="31" t="e">
        <f t="shared" si="10"/>
        <v>#DIV/0!</v>
      </c>
      <c r="C37" s="31" t="e">
        <f t="shared" si="10"/>
        <v>#DIV/0!</v>
      </c>
      <c r="D37" s="31">
        <f aca="true" t="shared" si="14" ref="D37:L37">D8/D$22*100</f>
        <v>9.012890868948169</v>
      </c>
      <c r="E37" s="31">
        <f t="shared" si="14"/>
        <v>10.107305724838636</v>
      </c>
      <c r="F37" s="31">
        <f t="shared" si="14"/>
        <v>6.915302175492272</v>
      </c>
      <c r="G37" s="31">
        <f t="shared" si="14"/>
        <v>5.4658582082989895</v>
      </c>
      <c r="H37" s="31">
        <f t="shared" si="14"/>
        <v>5.727674257062521</v>
      </c>
      <c r="I37" s="31">
        <f t="shared" si="14"/>
        <v>3.7594741372159226</v>
      </c>
      <c r="J37" s="31">
        <f t="shared" si="14"/>
        <v>3.038157517533156</v>
      </c>
      <c r="K37" s="31">
        <f t="shared" si="14"/>
        <v>3.4208220925976285</v>
      </c>
      <c r="L37" s="31">
        <f t="shared" si="14"/>
        <v>2.62839867850475</v>
      </c>
      <c r="M37" s="31">
        <f t="shared" si="7"/>
        <v>3.410601976639713</v>
      </c>
      <c r="N37" s="31">
        <f t="shared" si="7"/>
        <v>3.2856769311483425</v>
      </c>
      <c r="O37" s="31">
        <f t="shared" si="8"/>
        <v>3.0779529556814786</v>
      </c>
      <c r="P37" s="31">
        <f t="shared" si="8"/>
        <v>2.9853851256681354</v>
      </c>
      <c r="Q37" s="31">
        <f t="shared" si="9"/>
        <v>2.895293495505024</v>
      </c>
    </row>
    <row r="38" spans="1:17" ht="18" customHeight="1">
      <c r="A38" s="14" t="s">
        <v>52</v>
      </c>
      <c r="B38" s="31" t="e">
        <f t="shared" si="10"/>
        <v>#DIV/0!</v>
      </c>
      <c r="C38" s="31" t="e">
        <f t="shared" si="10"/>
        <v>#DIV/0!</v>
      </c>
      <c r="D38" s="31">
        <f aca="true" t="shared" si="15" ref="D38:L38">D9/D$22*100</f>
        <v>39.833624242072915</v>
      </c>
      <c r="E38" s="31">
        <f t="shared" si="15"/>
        <v>40.18620394965901</v>
      </c>
      <c r="F38" s="31">
        <f t="shared" si="15"/>
        <v>45.541280507672546</v>
      </c>
      <c r="G38" s="31">
        <f t="shared" si="15"/>
        <v>49.38090559374557</v>
      </c>
      <c r="H38" s="31">
        <f t="shared" si="15"/>
        <v>51.462428969443806</v>
      </c>
      <c r="I38" s="31">
        <f t="shared" si="15"/>
        <v>54.15529495652031</v>
      </c>
      <c r="J38" s="31">
        <f t="shared" si="15"/>
        <v>54.20996681657307</v>
      </c>
      <c r="K38" s="31">
        <f t="shared" si="15"/>
        <v>55.24109202081061</v>
      </c>
      <c r="L38" s="31">
        <f t="shared" si="15"/>
        <v>57.1524870326096</v>
      </c>
      <c r="M38" s="31">
        <f t="shared" si="7"/>
        <v>56.84213593647556</v>
      </c>
      <c r="N38" s="31">
        <f t="shared" si="7"/>
        <v>57.94312716985552</v>
      </c>
      <c r="O38" s="31">
        <f t="shared" si="8"/>
        <v>58.90643436989779</v>
      </c>
      <c r="P38" s="31">
        <f t="shared" si="8"/>
        <v>58.17749961017186</v>
      </c>
      <c r="Q38" s="31">
        <f t="shared" si="9"/>
        <v>59.10035947218655</v>
      </c>
    </row>
    <row r="39" spans="1:17" ht="18" customHeight="1">
      <c r="A39" s="14" t="s">
        <v>53</v>
      </c>
      <c r="B39" s="31" t="e">
        <f t="shared" si="10"/>
        <v>#DIV/0!</v>
      </c>
      <c r="C39" s="31" t="e">
        <f t="shared" si="10"/>
        <v>#DIV/0!</v>
      </c>
      <c r="D39" s="31">
        <f aca="true" t="shared" si="16" ref="D39:L39">D10/D$22*100</f>
        <v>36.31663363260029</v>
      </c>
      <c r="E39" s="31">
        <f t="shared" si="16"/>
        <v>35.979343541448046</v>
      </c>
      <c r="F39" s="31">
        <f t="shared" si="16"/>
        <v>42.04701390744267</v>
      </c>
      <c r="G39" s="31">
        <f t="shared" si="16"/>
        <v>45.962945202186894</v>
      </c>
      <c r="H39" s="31">
        <f t="shared" si="16"/>
        <v>48.116272274418385</v>
      </c>
      <c r="I39" s="31">
        <f t="shared" si="16"/>
        <v>50.8412957366309</v>
      </c>
      <c r="J39" s="31">
        <f t="shared" si="16"/>
        <v>49.86676915117169</v>
      </c>
      <c r="K39" s="31">
        <f t="shared" si="16"/>
        <v>50.78096256141041</v>
      </c>
      <c r="L39" s="31">
        <f t="shared" si="16"/>
        <v>52.83514733374989</v>
      </c>
      <c r="M39" s="31">
        <f t="shared" si="7"/>
        <v>52.472386132763496</v>
      </c>
      <c r="N39" s="31">
        <f t="shared" si="7"/>
        <v>53.3356068949336</v>
      </c>
      <c r="O39" s="31">
        <f t="shared" si="8"/>
        <v>53.91626973866613</v>
      </c>
      <c r="P39" s="31">
        <f t="shared" si="8"/>
        <v>52.99416333818243</v>
      </c>
      <c r="Q39" s="31">
        <f t="shared" si="9"/>
        <v>53.785238976605974</v>
      </c>
    </row>
    <row r="40" spans="1:17" ht="18" customHeight="1">
      <c r="A40" s="14" t="s">
        <v>54</v>
      </c>
      <c r="B40" s="31" t="e">
        <f t="shared" si="10"/>
        <v>#DIV/0!</v>
      </c>
      <c r="C40" s="31" t="e">
        <f t="shared" si="10"/>
        <v>#DIV/0!</v>
      </c>
      <c r="D40" s="31">
        <f aca="true" t="shared" si="17" ref="D40:L40">D11/D$22*100</f>
        <v>0.2945935461736036</v>
      </c>
      <c r="E40" s="31">
        <f t="shared" si="17"/>
        <v>0.2810315568551735</v>
      </c>
      <c r="F40" s="31">
        <f t="shared" si="17"/>
        <v>0.2915163749205589</v>
      </c>
      <c r="G40" s="31">
        <f t="shared" si="17"/>
        <v>0.28321055599783795</v>
      </c>
      <c r="H40" s="31">
        <f t="shared" si="17"/>
        <v>0.2829557576524616</v>
      </c>
      <c r="I40" s="31">
        <f t="shared" si="17"/>
        <v>0.30919089117927895</v>
      </c>
      <c r="J40" s="31">
        <f t="shared" si="17"/>
        <v>0.31799171649737573</v>
      </c>
      <c r="K40" s="31">
        <f t="shared" si="17"/>
        <v>0.3317252063167054</v>
      </c>
      <c r="L40" s="31">
        <f t="shared" si="17"/>
        <v>0.34434205225867687</v>
      </c>
      <c r="M40" s="31">
        <f t="shared" si="7"/>
        <v>0.3792687566272472</v>
      </c>
      <c r="N40" s="31">
        <f t="shared" si="7"/>
        <v>0.40914038896029203</v>
      </c>
      <c r="O40" s="31">
        <f t="shared" si="8"/>
        <v>0.4278203694415802</v>
      </c>
      <c r="P40" s="31">
        <f t="shared" si="8"/>
        <v>0.49784735575697825</v>
      </c>
      <c r="Q40" s="31">
        <f t="shared" si="9"/>
        <v>0.5243745435773464</v>
      </c>
    </row>
    <row r="41" spans="1:17" ht="18" customHeight="1">
      <c r="A41" s="14" t="s">
        <v>55</v>
      </c>
      <c r="B41" s="31" t="e">
        <f t="shared" si="10"/>
        <v>#DIV/0!</v>
      </c>
      <c r="C41" s="31" t="e">
        <f t="shared" si="10"/>
        <v>#DIV/0!</v>
      </c>
      <c r="D41" s="31">
        <f aca="true" t="shared" si="18" ref="D41:L41">D12/D$22*100</f>
        <v>5.85766288670669</v>
      </c>
      <c r="E41" s="31">
        <f t="shared" si="18"/>
        <v>5.100902320077718</v>
      </c>
      <c r="F41" s="31">
        <f t="shared" si="18"/>
        <v>4.946950765113174</v>
      </c>
      <c r="G41" s="31">
        <f t="shared" si="18"/>
        <v>4.708470756795354</v>
      </c>
      <c r="H41" s="31">
        <f t="shared" si="18"/>
        <v>4.476813258531686</v>
      </c>
      <c r="I41" s="31">
        <f t="shared" si="18"/>
        <v>4.192211954753586</v>
      </c>
      <c r="J41" s="31">
        <f t="shared" si="18"/>
        <v>4.761867905133562</v>
      </c>
      <c r="K41" s="31">
        <f t="shared" si="18"/>
        <v>4.935510248633939</v>
      </c>
      <c r="L41" s="31">
        <f t="shared" si="18"/>
        <v>5.053946090077686</v>
      </c>
      <c r="M41" s="31">
        <f t="shared" si="7"/>
        <v>5.063921063921064</v>
      </c>
      <c r="N41" s="31">
        <f t="shared" si="7"/>
        <v>5.089768200772496</v>
      </c>
      <c r="O41" s="31">
        <f t="shared" si="8"/>
        <v>4.932948848813612</v>
      </c>
      <c r="P41" s="31">
        <f t="shared" si="8"/>
        <v>5.289769738990706</v>
      </c>
      <c r="Q41" s="31">
        <f t="shared" si="9"/>
        <v>5.377957304021556</v>
      </c>
    </row>
    <row r="42" spans="1:17" ht="18" customHeight="1">
      <c r="A42" s="14" t="s">
        <v>56</v>
      </c>
      <c r="B42" s="31" t="e">
        <f t="shared" si="10"/>
        <v>#DIV/0!</v>
      </c>
      <c r="C42" s="31" t="e">
        <f t="shared" si="10"/>
        <v>#DIV/0!</v>
      </c>
      <c r="D42" s="31">
        <f aca="true" t="shared" si="19" ref="D42:L42">D13/D$22*100</f>
        <v>0</v>
      </c>
      <c r="E42" s="31">
        <f t="shared" si="19"/>
        <v>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</row>
    <row r="43" spans="1:17" ht="18" customHeight="1">
      <c r="A43" s="14" t="s">
        <v>57</v>
      </c>
      <c r="B43" s="31" t="e">
        <f t="shared" si="10"/>
        <v>#DIV/0!</v>
      </c>
      <c r="C43" s="31" t="e">
        <f t="shared" si="10"/>
        <v>#DIV/0!</v>
      </c>
      <c r="D43" s="31">
        <f aca="true" t="shared" si="20" ref="D43:L43">D14/D$22*100</f>
        <v>2.5304173481592875</v>
      </c>
      <c r="E43" s="31">
        <f t="shared" si="20"/>
        <v>2.6143482526983166</v>
      </c>
      <c r="F43" s="31">
        <f t="shared" si="20"/>
        <v>1.5653608160346908</v>
      </c>
      <c r="G43" s="31">
        <f t="shared" si="20"/>
        <v>0.9887161316873392</v>
      </c>
      <c r="H43" s="31">
        <f t="shared" si="20"/>
        <v>0.9652223665401244</v>
      </c>
      <c r="I43" s="31">
        <f t="shared" si="20"/>
        <v>1.6614708320414835</v>
      </c>
      <c r="J43" s="31">
        <f t="shared" si="20"/>
        <v>1.4205138296032367</v>
      </c>
      <c r="K43" s="31">
        <f t="shared" si="20"/>
        <v>1.1255007165527928</v>
      </c>
      <c r="L43" s="31">
        <f t="shared" si="20"/>
        <v>0.8883551025854962</v>
      </c>
      <c r="M43" s="31">
        <f t="shared" si="7"/>
        <v>0.6902859733048413</v>
      </c>
      <c r="N43" s="31">
        <f t="shared" si="7"/>
        <v>0.7276180335952293</v>
      </c>
      <c r="O43" s="31">
        <f t="shared" si="8"/>
        <v>0.45447260928543265</v>
      </c>
      <c r="P43" s="31">
        <f t="shared" si="8"/>
        <v>0</v>
      </c>
      <c r="Q43" s="31">
        <f t="shared" si="9"/>
        <v>0</v>
      </c>
    </row>
    <row r="44" spans="1:17" ht="18" customHeight="1">
      <c r="A44" s="14" t="s">
        <v>58</v>
      </c>
      <c r="B44" s="31" t="e">
        <f t="shared" si="10"/>
        <v>#DIV/0!</v>
      </c>
      <c r="C44" s="31" t="e">
        <f t="shared" si="10"/>
        <v>#DIV/0!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</row>
    <row r="45" spans="1:17" ht="18" customHeight="1">
      <c r="A45" s="14" t="s">
        <v>59</v>
      </c>
      <c r="B45" s="31" t="e">
        <f t="shared" si="10"/>
        <v>#DIV/0!</v>
      </c>
      <c r="C45" s="31" t="e">
        <f t="shared" si="10"/>
        <v>#DIV/0!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</row>
    <row r="46" spans="1:17" ht="18" customHeight="1">
      <c r="A46" s="14" t="s">
        <v>60</v>
      </c>
      <c r="B46" s="31" t="e">
        <f t="shared" si="10"/>
        <v>#DIV/0!</v>
      </c>
      <c r="C46" s="31" t="e">
        <f t="shared" si="10"/>
        <v>#DIV/0!</v>
      </c>
      <c r="D46" s="31">
        <f aca="true" t="shared" si="23" ref="D46:L46">D17/D$22*100</f>
        <v>22.030582321893245</v>
      </c>
      <c r="E46" s="31">
        <f t="shared" si="23"/>
        <v>20.785652721203547</v>
      </c>
      <c r="F46" s="31">
        <f t="shared" si="23"/>
        <v>21.543734641500844</v>
      </c>
      <c r="G46" s="31">
        <f t="shared" si="23"/>
        <v>20.93650596377766</v>
      </c>
      <c r="H46" s="31">
        <f t="shared" si="23"/>
        <v>21.001656966520642</v>
      </c>
      <c r="I46" s="31">
        <f t="shared" si="23"/>
        <v>20.49967083568906</v>
      </c>
      <c r="J46" s="31">
        <f t="shared" si="23"/>
        <v>20.074440187818137</v>
      </c>
      <c r="K46" s="31">
        <f t="shared" si="23"/>
        <v>20.55686298864462</v>
      </c>
      <c r="L46" s="31">
        <f t="shared" si="23"/>
        <v>20.149029893280154</v>
      </c>
      <c r="M46" s="31">
        <f t="shared" si="7"/>
        <v>20.04549023416948</v>
      </c>
      <c r="N46" s="31">
        <f t="shared" si="7"/>
        <v>19.436534904149575</v>
      </c>
      <c r="O46" s="31">
        <f t="shared" si="8"/>
        <v>19.484033404602116</v>
      </c>
      <c r="P46" s="31">
        <f t="shared" si="8"/>
        <v>20.54150810823668</v>
      </c>
      <c r="Q46" s="31">
        <f t="shared" si="9"/>
        <v>19.99792248999018</v>
      </c>
    </row>
    <row r="47" spans="1:17" ht="18" customHeight="1">
      <c r="A47" s="14" t="s">
        <v>61</v>
      </c>
      <c r="B47" s="31" t="e">
        <f t="shared" si="10"/>
        <v>#DIV/0!</v>
      </c>
      <c r="C47" s="31" t="e">
        <f t="shared" si="10"/>
        <v>#DIV/0!</v>
      </c>
      <c r="D47" s="31">
        <f aca="true" t="shared" si="24" ref="D47:L47">D18/D$22*100</f>
        <v>15.877078896539732</v>
      </c>
      <c r="E47" s="31">
        <f t="shared" si="24"/>
        <v>14.597175928067607</v>
      </c>
      <c r="F47" s="31">
        <f t="shared" si="24"/>
        <v>14.39281450261705</v>
      </c>
      <c r="G47" s="31">
        <f t="shared" si="24"/>
        <v>13.570510693528776</v>
      </c>
      <c r="H47" s="31">
        <f t="shared" si="24"/>
        <v>13.232869409925119</v>
      </c>
      <c r="I47" s="31">
        <f t="shared" si="24"/>
        <v>12.329100772521281</v>
      </c>
      <c r="J47" s="31">
        <f t="shared" si="24"/>
        <v>11.918318817506632</v>
      </c>
      <c r="K47" s="31">
        <f t="shared" si="24"/>
        <v>12.268594537135751</v>
      </c>
      <c r="L47" s="31">
        <f t="shared" si="24"/>
        <v>11.49317988224275</v>
      </c>
      <c r="M47" s="31">
        <f t="shared" si="7"/>
        <v>12.810600357770168</v>
      </c>
      <c r="N47" s="31">
        <f t="shared" si="7"/>
        <v>12.10745398135657</v>
      </c>
      <c r="O47" s="31">
        <f t="shared" si="8"/>
        <v>11.99648467340449</v>
      </c>
      <c r="P47" s="31">
        <f t="shared" si="8"/>
        <v>12.930854491971806</v>
      </c>
      <c r="Q47" s="31">
        <f t="shared" si="9"/>
        <v>12.242278587796832</v>
      </c>
    </row>
    <row r="48" spans="1:17" ht="18" customHeight="1">
      <c r="A48" s="14" t="s">
        <v>62</v>
      </c>
      <c r="B48" s="31" t="e">
        <f t="shared" si="10"/>
        <v>#DIV/0!</v>
      </c>
      <c r="C48" s="31" t="e">
        <f t="shared" si="10"/>
        <v>#DIV/0!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 t="e">
        <f t="shared" si="9"/>
        <v>#VALUE!</v>
      </c>
    </row>
    <row r="49" spans="1:17" ht="18" customHeight="1">
      <c r="A49" s="14" t="s">
        <v>63</v>
      </c>
      <c r="B49" s="31" t="e">
        <f t="shared" si="10"/>
        <v>#DIV/0!</v>
      </c>
      <c r="C49" s="31" t="e">
        <f t="shared" si="10"/>
        <v>#DIV/0!</v>
      </c>
      <c r="D49" s="31">
        <f aca="true" t="shared" si="26" ref="D49:L49">D20/D$22*100</f>
        <v>6.153503425353514</v>
      </c>
      <c r="E49" s="31">
        <f t="shared" si="26"/>
        <v>6.18847679313594</v>
      </c>
      <c r="F49" s="31">
        <f t="shared" si="26"/>
        <v>7.150920138883797</v>
      </c>
      <c r="G49" s="31">
        <f t="shared" si="26"/>
        <v>7.36599527024888</v>
      </c>
      <c r="H49" s="31">
        <f t="shared" si="26"/>
        <v>7.768787556595526</v>
      </c>
      <c r="I49" s="31">
        <f t="shared" si="26"/>
        <v>8.170570063167778</v>
      </c>
      <c r="J49" s="31">
        <f t="shared" si="26"/>
        <v>8.156121370311505</v>
      </c>
      <c r="K49" s="31">
        <f t="shared" si="26"/>
        <v>8.28826845150887</v>
      </c>
      <c r="L49" s="31">
        <f t="shared" si="26"/>
        <v>8.655850011037405</v>
      </c>
      <c r="M49" s="31">
        <f t="shared" si="7"/>
        <v>7.23488987639931</v>
      </c>
      <c r="N49" s="31">
        <f t="shared" si="7"/>
        <v>7.329080922793003</v>
      </c>
      <c r="O49" s="31">
        <f t="shared" si="8"/>
        <v>7.487548731197624</v>
      </c>
      <c r="P49" s="31">
        <f t="shared" si="8"/>
        <v>7.610653616264876</v>
      </c>
      <c r="Q49" s="31">
        <f t="shared" si="9"/>
        <v>7.755643902193348</v>
      </c>
    </row>
    <row r="50" spans="1:17" ht="18" customHeight="1">
      <c r="A50" s="14" t="s">
        <v>64</v>
      </c>
      <c r="B50" s="31" t="e">
        <f t="shared" si="10"/>
        <v>#DIV/0!</v>
      </c>
      <c r="C50" s="31" t="e">
        <f t="shared" si="10"/>
        <v>#DIV/0!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8" ref="D51:L51">+D33+D38+D40+D41+D42+D43+D44+D45+D46</f>
        <v>100</v>
      </c>
      <c r="E51" s="32">
        <f t="shared" si="28"/>
        <v>100</v>
      </c>
      <c r="F51" s="32">
        <f t="shared" si="28"/>
        <v>100.00000000000001</v>
      </c>
      <c r="G51" s="32">
        <f t="shared" si="28"/>
        <v>100</v>
      </c>
      <c r="H51" s="32">
        <f t="shared" si="28"/>
        <v>99.99999999999999</v>
      </c>
      <c r="I51" s="32">
        <f t="shared" si="28"/>
        <v>100.00000000000001</v>
      </c>
      <c r="J51" s="32">
        <f t="shared" si="28"/>
        <v>99.99999999999999</v>
      </c>
      <c r="K51" s="32">
        <f t="shared" si="28"/>
        <v>100</v>
      </c>
      <c r="L51" s="32">
        <f t="shared" si="28"/>
        <v>100</v>
      </c>
      <c r="M51" s="32">
        <f>+M33+M38+M40+M41+M42+M43+M44+M45+M46</f>
        <v>99.99999999999999</v>
      </c>
      <c r="N51" s="32">
        <f>+N33+N38+N40+N41+N42+N43+N44+N45+N46</f>
        <v>100</v>
      </c>
      <c r="O51" s="32">
        <f>+O33+O38+O40+O41+O42+O43+O44+O45+O46</f>
        <v>100</v>
      </c>
      <c r="P51" s="32">
        <f>+P33+P38+P40+P41+P42+P43+P44+P45+P46</f>
        <v>100</v>
      </c>
      <c r="Q51" s="32">
        <f>+Q33+Q38+Q40+Q41+Q42+Q43+Q44+Q45+Q46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N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3" sqref="Q23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藤原町</v>
      </c>
      <c r="P1" s="34" t="str">
        <f>'財政指標'!$M$1</f>
        <v>藤原町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19" t="s">
        <v>67</v>
      </c>
      <c r="B4" s="19"/>
      <c r="C4" s="15"/>
      <c r="D4" s="15">
        <v>1459757</v>
      </c>
      <c r="E4" s="15">
        <v>1568815</v>
      </c>
      <c r="F4" s="15">
        <v>1634168</v>
      </c>
      <c r="G4" s="15">
        <v>1671671</v>
      </c>
      <c r="H4" s="15">
        <v>1691346</v>
      </c>
      <c r="I4" s="15">
        <v>1726527</v>
      </c>
      <c r="J4" s="17">
        <v>1797269</v>
      </c>
      <c r="K4" s="16">
        <v>1837757</v>
      </c>
      <c r="L4" s="19">
        <v>1882749</v>
      </c>
      <c r="M4" s="19">
        <v>1888083</v>
      </c>
      <c r="N4" s="19">
        <v>1870392</v>
      </c>
      <c r="O4" s="19">
        <v>1827538</v>
      </c>
      <c r="P4" s="19">
        <v>1779778</v>
      </c>
      <c r="Q4" s="19">
        <v>1788626</v>
      </c>
    </row>
    <row r="5" spans="1:17" ht="18" customHeight="1">
      <c r="A5" s="19" t="s">
        <v>68</v>
      </c>
      <c r="B5" s="19"/>
      <c r="C5" s="15"/>
      <c r="D5" s="15">
        <v>1067427</v>
      </c>
      <c r="E5" s="15">
        <v>1131857</v>
      </c>
      <c r="F5" s="15">
        <v>1197366</v>
      </c>
      <c r="G5" s="15">
        <v>1218833</v>
      </c>
      <c r="H5" s="15">
        <v>1209006</v>
      </c>
      <c r="I5" s="15">
        <v>1249873</v>
      </c>
      <c r="J5" s="17">
        <v>1295530</v>
      </c>
      <c r="K5" s="16">
        <v>1329969</v>
      </c>
      <c r="L5" s="19">
        <v>1364605</v>
      </c>
      <c r="M5" s="19">
        <v>1363385</v>
      </c>
      <c r="N5" s="19">
        <v>1348882</v>
      </c>
      <c r="O5" s="19">
        <v>1311614</v>
      </c>
      <c r="P5" s="19">
        <v>1261608</v>
      </c>
      <c r="Q5" s="19">
        <v>1261841</v>
      </c>
    </row>
    <row r="6" spans="1:17" ht="18" customHeight="1">
      <c r="A6" s="19" t="s">
        <v>69</v>
      </c>
      <c r="B6" s="19"/>
      <c r="C6" s="15"/>
      <c r="D6" s="15">
        <v>27596</v>
      </c>
      <c r="E6" s="15">
        <v>36972</v>
      </c>
      <c r="F6" s="15">
        <v>48271</v>
      </c>
      <c r="G6" s="15">
        <v>45812</v>
      </c>
      <c r="H6" s="15">
        <v>52113</v>
      </c>
      <c r="I6" s="15">
        <v>57321</v>
      </c>
      <c r="J6" s="17">
        <v>200215</v>
      </c>
      <c r="K6" s="20">
        <v>222776</v>
      </c>
      <c r="L6" s="19">
        <v>229971</v>
      </c>
      <c r="M6" s="19">
        <v>132156</v>
      </c>
      <c r="N6" s="19">
        <v>146544</v>
      </c>
      <c r="O6" s="19">
        <v>162074</v>
      </c>
      <c r="P6" s="19">
        <v>227084</v>
      </c>
      <c r="Q6" s="19">
        <v>257090</v>
      </c>
    </row>
    <row r="7" spans="1:17" ht="18" customHeight="1">
      <c r="A7" s="19" t="s">
        <v>70</v>
      </c>
      <c r="B7" s="19"/>
      <c r="C7" s="15"/>
      <c r="D7" s="15">
        <v>358365</v>
      </c>
      <c r="E7" s="15">
        <v>401625</v>
      </c>
      <c r="F7" s="15">
        <v>427429</v>
      </c>
      <c r="G7" s="15">
        <v>458345</v>
      </c>
      <c r="H7" s="15">
        <v>440909</v>
      </c>
      <c r="I7" s="15">
        <v>464047</v>
      </c>
      <c r="J7" s="17">
        <v>481151</v>
      </c>
      <c r="K7" s="16">
        <v>502616</v>
      </c>
      <c r="L7" s="19">
        <v>479796</v>
      </c>
      <c r="M7" s="19">
        <v>471962</v>
      </c>
      <c r="N7" s="19">
        <v>480636</v>
      </c>
      <c r="O7" s="19">
        <v>480137</v>
      </c>
      <c r="P7" s="19">
        <v>469331</v>
      </c>
      <c r="Q7" s="19">
        <v>558102</v>
      </c>
    </row>
    <row r="8" spans="1:17" ht="18" customHeight="1">
      <c r="A8" s="19" t="s">
        <v>71</v>
      </c>
      <c r="B8" s="19"/>
      <c r="C8" s="15"/>
      <c r="D8" s="15">
        <v>358303</v>
      </c>
      <c r="E8" s="15">
        <v>401464</v>
      </c>
      <c r="F8" s="15">
        <v>427359</v>
      </c>
      <c r="G8" s="15">
        <v>458125</v>
      </c>
      <c r="H8" s="15">
        <v>440606</v>
      </c>
      <c r="I8" s="15">
        <v>464010</v>
      </c>
      <c r="J8" s="17">
        <v>481127</v>
      </c>
      <c r="K8" s="16">
        <v>502472</v>
      </c>
      <c r="L8" s="19">
        <v>479733</v>
      </c>
      <c r="M8" s="19">
        <v>471962</v>
      </c>
      <c r="N8" s="19">
        <v>480636</v>
      </c>
      <c r="O8" s="19">
        <v>480137</v>
      </c>
      <c r="P8" s="19">
        <v>469331</v>
      </c>
      <c r="Q8" s="19">
        <v>558102</v>
      </c>
    </row>
    <row r="9" spans="1:17" ht="18" customHeight="1">
      <c r="A9" s="19" t="s">
        <v>72</v>
      </c>
      <c r="B9" s="19"/>
      <c r="C9" s="15"/>
      <c r="D9" s="15">
        <v>62</v>
      </c>
      <c r="E9" s="15">
        <v>151</v>
      </c>
      <c r="F9" s="15">
        <v>70</v>
      </c>
      <c r="G9" s="15">
        <v>220</v>
      </c>
      <c r="H9" s="15">
        <v>303</v>
      </c>
      <c r="I9" s="15">
        <v>37</v>
      </c>
      <c r="J9" s="17">
        <v>24</v>
      </c>
      <c r="K9" s="16">
        <v>144</v>
      </c>
      <c r="L9" s="19">
        <v>63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18" customHeight="1">
      <c r="A10" s="19" t="s">
        <v>73</v>
      </c>
      <c r="B10" s="19"/>
      <c r="C10" s="15"/>
      <c r="D10" s="15">
        <v>737444</v>
      </c>
      <c r="E10" s="15">
        <v>796794</v>
      </c>
      <c r="F10" s="15">
        <v>918066</v>
      </c>
      <c r="G10" s="15">
        <v>958579</v>
      </c>
      <c r="H10" s="15">
        <v>964084</v>
      </c>
      <c r="I10" s="15">
        <v>1012006</v>
      </c>
      <c r="J10" s="17">
        <v>892982</v>
      </c>
      <c r="K10" s="16">
        <v>905312</v>
      </c>
      <c r="L10" s="19">
        <v>911666</v>
      </c>
      <c r="M10" s="19">
        <v>944238</v>
      </c>
      <c r="N10" s="19">
        <v>918876</v>
      </c>
      <c r="O10" s="19">
        <v>891520</v>
      </c>
      <c r="P10" s="19">
        <v>982033</v>
      </c>
      <c r="Q10" s="19">
        <v>990533</v>
      </c>
    </row>
    <row r="11" spans="1:17" ht="18" customHeight="1">
      <c r="A11" s="19" t="s">
        <v>74</v>
      </c>
      <c r="B11" s="19"/>
      <c r="C11" s="15"/>
      <c r="D11" s="15">
        <v>79860</v>
      </c>
      <c r="E11" s="15">
        <v>53462</v>
      </c>
      <c r="F11" s="15">
        <v>115493</v>
      </c>
      <c r="G11" s="15">
        <v>95678</v>
      </c>
      <c r="H11" s="15">
        <v>102408</v>
      </c>
      <c r="I11" s="15">
        <v>77490</v>
      </c>
      <c r="J11" s="17">
        <v>59768</v>
      </c>
      <c r="K11" s="17">
        <v>74083</v>
      </c>
      <c r="L11" s="19">
        <v>72075</v>
      </c>
      <c r="M11" s="19">
        <v>72866</v>
      </c>
      <c r="N11" s="19">
        <v>41321</v>
      </c>
      <c r="O11" s="19">
        <v>40414</v>
      </c>
      <c r="P11" s="19">
        <v>39062</v>
      </c>
      <c r="Q11" s="19">
        <v>36229</v>
      </c>
    </row>
    <row r="12" spans="1:17" ht="18" customHeight="1">
      <c r="A12" s="19" t="s">
        <v>75</v>
      </c>
      <c r="B12" s="19"/>
      <c r="C12" s="15"/>
      <c r="D12" s="15">
        <v>563038</v>
      </c>
      <c r="E12" s="15">
        <v>589344</v>
      </c>
      <c r="F12" s="15">
        <v>628296</v>
      </c>
      <c r="G12" s="15">
        <v>503282</v>
      </c>
      <c r="H12" s="15">
        <v>523592</v>
      </c>
      <c r="I12" s="15">
        <v>469522</v>
      </c>
      <c r="J12" s="17">
        <v>493779</v>
      </c>
      <c r="K12" s="17">
        <v>507556</v>
      </c>
      <c r="L12" s="19">
        <v>577910</v>
      </c>
      <c r="M12" s="19">
        <v>469966</v>
      </c>
      <c r="N12" s="19">
        <v>485958</v>
      </c>
      <c r="O12" s="19">
        <v>475992</v>
      </c>
      <c r="P12" s="19">
        <v>470792</v>
      </c>
      <c r="Q12" s="19">
        <v>460191</v>
      </c>
    </row>
    <row r="13" spans="1:17" ht="18" customHeight="1">
      <c r="A13" s="19" t="s">
        <v>76</v>
      </c>
      <c r="B13" s="19"/>
      <c r="C13" s="15"/>
      <c r="D13" s="15">
        <v>127196</v>
      </c>
      <c r="E13" s="15">
        <v>102867</v>
      </c>
      <c r="F13" s="15">
        <v>111625</v>
      </c>
      <c r="G13" s="15">
        <v>110964</v>
      </c>
      <c r="H13" s="15">
        <v>119155</v>
      </c>
      <c r="I13" s="15">
        <v>119729</v>
      </c>
      <c r="J13" s="17">
        <v>115708</v>
      </c>
      <c r="K13" s="17">
        <v>125581</v>
      </c>
      <c r="L13" s="19">
        <v>121741</v>
      </c>
      <c r="M13" s="19">
        <v>115411</v>
      </c>
      <c r="N13" s="19">
        <v>114321</v>
      </c>
      <c r="O13" s="19">
        <v>120714</v>
      </c>
      <c r="P13" s="19">
        <v>117219</v>
      </c>
      <c r="Q13" s="19">
        <v>107207</v>
      </c>
    </row>
    <row r="14" spans="1:17" ht="18" customHeight="1">
      <c r="A14" s="19" t="s">
        <v>77</v>
      </c>
      <c r="B14" s="19"/>
      <c r="C14" s="15"/>
      <c r="D14" s="15">
        <v>290063</v>
      </c>
      <c r="E14" s="15">
        <v>353801</v>
      </c>
      <c r="F14" s="15">
        <v>335913</v>
      </c>
      <c r="G14" s="15">
        <v>388732</v>
      </c>
      <c r="H14" s="15">
        <v>380139</v>
      </c>
      <c r="I14" s="15">
        <v>377226</v>
      </c>
      <c r="J14" s="17">
        <v>410965</v>
      </c>
      <c r="K14" s="17">
        <v>414318</v>
      </c>
      <c r="L14" s="19">
        <v>396594</v>
      </c>
      <c r="M14" s="19">
        <v>487081</v>
      </c>
      <c r="N14" s="19">
        <v>467971</v>
      </c>
      <c r="O14" s="19">
        <v>487054</v>
      </c>
      <c r="P14" s="19">
        <v>587139</v>
      </c>
      <c r="Q14" s="19">
        <v>557795</v>
      </c>
    </row>
    <row r="15" spans="1:17" ht="18" customHeight="1">
      <c r="A15" s="19" t="s">
        <v>78</v>
      </c>
      <c r="B15" s="19"/>
      <c r="C15" s="15"/>
      <c r="D15" s="15">
        <v>506162</v>
      </c>
      <c r="E15" s="15">
        <v>452218</v>
      </c>
      <c r="F15" s="15">
        <v>341272</v>
      </c>
      <c r="G15" s="15">
        <v>178947</v>
      </c>
      <c r="H15" s="15">
        <v>11147</v>
      </c>
      <c r="I15" s="15">
        <v>135561</v>
      </c>
      <c r="J15" s="17">
        <v>163033</v>
      </c>
      <c r="K15" s="16">
        <v>224416</v>
      </c>
      <c r="L15" s="19">
        <v>297428</v>
      </c>
      <c r="M15" s="19">
        <v>208641</v>
      </c>
      <c r="N15" s="19">
        <v>340008</v>
      </c>
      <c r="O15" s="19">
        <v>68274</v>
      </c>
      <c r="P15" s="19">
        <v>196243</v>
      </c>
      <c r="Q15" s="19">
        <v>206086</v>
      </c>
    </row>
    <row r="16" spans="1:17" ht="18" customHeight="1">
      <c r="A16" s="19" t="s">
        <v>79</v>
      </c>
      <c r="B16" s="19"/>
      <c r="C16" s="15"/>
      <c r="D16" s="15">
        <v>65631</v>
      </c>
      <c r="E16" s="15">
        <v>69595</v>
      </c>
      <c r="F16" s="15">
        <v>74183</v>
      </c>
      <c r="G16" s="15">
        <v>76441</v>
      </c>
      <c r="H16" s="15">
        <v>89801</v>
      </c>
      <c r="I16" s="15">
        <v>94960</v>
      </c>
      <c r="J16" s="17">
        <v>72982</v>
      </c>
      <c r="K16" s="16">
        <v>111850</v>
      </c>
      <c r="L16" s="19">
        <v>114450</v>
      </c>
      <c r="M16" s="19">
        <v>82920</v>
      </c>
      <c r="N16" s="19">
        <v>75130</v>
      </c>
      <c r="O16" s="19">
        <v>81350</v>
      </c>
      <c r="P16" s="19">
        <v>110250</v>
      </c>
      <c r="Q16" s="19">
        <v>109350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8" customHeight="1">
      <c r="A18" s="19" t="s">
        <v>184</v>
      </c>
      <c r="B18" s="19"/>
      <c r="C18" s="15"/>
      <c r="D18" s="15">
        <v>1141153</v>
      </c>
      <c r="E18" s="15">
        <v>1739256</v>
      </c>
      <c r="F18" s="15">
        <v>1877291</v>
      </c>
      <c r="G18" s="15">
        <v>1496861</v>
      </c>
      <c r="H18" s="15">
        <v>1352930</v>
      </c>
      <c r="I18" s="15">
        <v>1247403</v>
      </c>
      <c r="J18" s="17">
        <v>1182775</v>
      </c>
      <c r="K18" s="16">
        <v>1372631</v>
      </c>
      <c r="L18" s="19">
        <v>1474869</v>
      </c>
      <c r="M18" s="19">
        <v>1278588</v>
      </c>
      <c r="N18" s="19">
        <v>589207</v>
      </c>
      <c r="O18" s="19">
        <v>1496619</v>
      </c>
      <c r="P18" s="19">
        <v>599929</v>
      </c>
      <c r="Q18" s="19">
        <v>862544</v>
      </c>
    </row>
    <row r="19" spans="1:17" ht="18" customHeight="1">
      <c r="A19" s="19" t="s">
        <v>81</v>
      </c>
      <c r="B19" s="19"/>
      <c r="C19" s="15"/>
      <c r="D19" s="15">
        <v>294379</v>
      </c>
      <c r="E19" s="15">
        <v>424134</v>
      </c>
      <c r="F19" s="15">
        <v>598551</v>
      </c>
      <c r="G19" s="15">
        <v>603294</v>
      </c>
      <c r="H19" s="15">
        <v>348693</v>
      </c>
      <c r="I19" s="15">
        <v>259912</v>
      </c>
      <c r="J19" s="17">
        <v>38403</v>
      </c>
      <c r="K19" s="16">
        <v>111807</v>
      </c>
      <c r="L19" s="19">
        <v>248716</v>
      </c>
      <c r="M19" s="19">
        <v>484640</v>
      </c>
      <c r="N19" s="19">
        <v>93846</v>
      </c>
      <c r="O19" s="19">
        <v>817539</v>
      </c>
      <c r="P19" s="19">
        <v>201750</v>
      </c>
      <c r="Q19" s="19">
        <v>510001</v>
      </c>
    </row>
    <row r="20" spans="1:17" ht="18" customHeight="1">
      <c r="A20" s="19" t="s">
        <v>82</v>
      </c>
      <c r="B20" s="19"/>
      <c r="C20" s="15"/>
      <c r="D20" s="15">
        <v>831435</v>
      </c>
      <c r="E20" s="15">
        <v>1291232</v>
      </c>
      <c r="F20" s="15">
        <v>1256990</v>
      </c>
      <c r="G20" s="15">
        <v>876367</v>
      </c>
      <c r="H20" s="15">
        <v>982953</v>
      </c>
      <c r="I20" s="15">
        <v>969961</v>
      </c>
      <c r="J20" s="17">
        <v>1128222</v>
      </c>
      <c r="K20" s="16">
        <v>1251984</v>
      </c>
      <c r="L20" s="19">
        <v>1191086</v>
      </c>
      <c r="M20" s="19">
        <v>790518</v>
      </c>
      <c r="N20" s="19">
        <v>476961</v>
      </c>
      <c r="O20" s="19">
        <v>668478</v>
      </c>
      <c r="P20" s="19">
        <v>392494</v>
      </c>
      <c r="Q20" s="19">
        <v>343202</v>
      </c>
    </row>
    <row r="21" spans="1:17" ht="18" customHeight="1">
      <c r="A21" s="19" t="s">
        <v>185</v>
      </c>
      <c r="B21" s="19"/>
      <c r="C21" s="15"/>
      <c r="D21" s="15">
        <v>0</v>
      </c>
      <c r="E21" s="15">
        <v>0</v>
      </c>
      <c r="F21" s="15">
        <v>6755</v>
      </c>
      <c r="G21" s="15">
        <v>0</v>
      </c>
      <c r="H21" s="15">
        <v>34769</v>
      </c>
      <c r="I21" s="15">
        <v>19801</v>
      </c>
      <c r="J21" s="17">
        <v>21520</v>
      </c>
      <c r="K21" s="16">
        <v>82809</v>
      </c>
      <c r="L21" s="19">
        <v>186</v>
      </c>
      <c r="M21" s="19">
        <v>0</v>
      </c>
      <c r="N21" s="19">
        <v>3074</v>
      </c>
      <c r="O21" s="19">
        <v>6216</v>
      </c>
      <c r="P21" s="19">
        <v>0</v>
      </c>
      <c r="Q21" s="19">
        <v>105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5229069</v>
      </c>
      <c r="E23" s="15">
        <f t="shared" si="0"/>
        <v>6061882</v>
      </c>
      <c r="F23" s="15">
        <f t="shared" si="0"/>
        <v>6407137</v>
      </c>
      <c r="G23" s="15">
        <f t="shared" si="0"/>
        <v>5874348</v>
      </c>
      <c r="H23" s="15">
        <f aca="true" t="shared" si="1" ref="H23:N23">SUM(H4:H22)-H5-H8-H9-H13-H19-H20</f>
        <v>5643238</v>
      </c>
      <c r="I23" s="15">
        <f t="shared" si="1"/>
        <v>5681864</v>
      </c>
      <c r="J23" s="17">
        <f t="shared" si="1"/>
        <v>5776439</v>
      </c>
      <c r="K23" s="16">
        <f t="shared" si="1"/>
        <v>6256124</v>
      </c>
      <c r="L23" s="21">
        <f t="shared" si="1"/>
        <v>6437694</v>
      </c>
      <c r="M23" s="21">
        <f t="shared" si="1"/>
        <v>6036501</v>
      </c>
      <c r="N23" s="21">
        <f t="shared" si="1"/>
        <v>5419117</v>
      </c>
      <c r="O23" s="21">
        <f>SUM(O4:O22)-O5-O8-O9-O13-O19-O20</f>
        <v>6017188</v>
      </c>
      <c r="P23" s="21">
        <f>SUM(P4:P22)-P5-P8-P9-P13-P19-P20</f>
        <v>5461641</v>
      </c>
      <c r="Q23" s="21">
        <f>SUM(Q4:Q22)-Q5-Q8-Q9-Q13-Q19-Q20</f>
        <v>5826651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1845718</v>
      </c>
      <c r="E24" s="15">
        <f t="shared" si="2"/>
        <v>2007412</v>
      </c>
      <c r="F24" s="15">
        <f t="shared" si="2"/>
        <v>2109868</v>
      </c>
      <c r="G24" s="15">
        <f t="shared" si="2"/>
        <v>2175828</v>
      </c>
      <c r="H24" s="15">
        <f aca="true" t="shared" si="3" ref="H24:M24">SUM(H4:H7)-H5</f>
        <v>2184368</v>
      </c>
      <c r="I24" s="15">
        <f t="shared" si="3"/>
        <v>2247895</v>
      </c>
      <c r="J24" s="17">
        <f t="shared" si="3"/>
        <v>2478635</v>
      </c>
      <c r="K24" s="16">
        <f t="shared" si="3"/>
        <v>2563149</v>
      </c>
      <c r="L24" s="21">
        <f t="shared" si="3"/>
        <v>2592516</v>
      </c>
      <c r="M24" s="21">
        <f t="shared" si="3"/>
        <v>2492201</v>
      </c>
      <c r="N24" s="21">
        <f>SUM(N4:N7)-N5</f>
        <v>2497572</v>
      </c>
      <c r="O24" s="21">
        <f>SUM(O4:O7)-O5</f>
        <v>2469749</v>
      </c>
      <c r="P24" s="21">
        <f>SUM(P4:P7)-P5</f>
        <v>2476193</v>
      </c>
      <c r="Q24" s="21">
        <f>SUM(Q4:Q7)-Q5</f>
        <v>2603818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1141153</v>
      </c>
      <c r="E25" s="15">
        <f t="shared" si="4"/>
        <v>1739256</v>
      </c>
      <c r="F25" s="15">
        <f t="shared" si="4"/>
        <v>1884046</v>
      </c>
      <c r="G25" s="15">
        <f t="shared" si="4"/>
        <v>1496861</v>
      </c>
      <c r="H25" s="15">
        <f aca="true" t="shared" si="5" ref="H25:M25">+H18+H21+H22</f>
        <v>1387699</v>
      </c>
      <c r="I25" s="15">
        <f t="shared" si="5"/>
        <v>1267204</v>
      </c>
      <c r="J25" s="17">
        <f t="shared" si="5"/>
        <v>1204295</v>
      </c>
      <c r="K25" s="16">
        <f t="shared" si="5"/>
        <v>1455440</v>
      </c>
      <c r="L25" s="21">
        <f t="shared" si="5"/>
        <v>1475055</v>
      </c>
      <c r="M25" s="21">
        <f t="shared" si="5"/>
        <v>1278588</v>
      </c>
      <c r="N25" s="21">
        <f>+N18+N21+N22</f>
        <v>592281</v>
      </c>
      <c r="O25" s="21">
        <f>+O18+O21+O22</f>
        <v>1502835</v>
      </c>
      <c r="P25" s="21">
        <f>+P18+P21+P22</f>
        <v>599929</v>
      </c>
      <c r="Q25" s="21">
        <f>+Q18+Q21+Q22</f>
        <v>862649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藤原町</v>
      </c>
      <c r="P30" s="34"/>
      <c r="Q30" s="34" t="str">
        <f>'財政指標'!$M$1</f>
        <v>藤原町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190</v>
      </c>
      <c r="O32" s="73" t="s">
        <v>192</v>
      </c>
      <c r="P32" s="73" t="s">
        <v>193</v>
      </c>
      <c r="Q32" s="73" t="s">
        <v>196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27.916193112005217</v>
      </c>
      <c r="E33" s="35">
        <f t="shared" si="6"/>
        <v>25.87999898381394</v>
      </c>
      <c r="F33" s="35">
        <f t="shared" si="6"/>
        <v>25.505432457585968</v>
      </c>
      <c r="G33" s="35">
        <f t="shared" si="6"/>
        <v>28.457132604333278</v>
      </c>
      <c r="H33" s="35">
        <f t="shared" si="6"/>
        <v>29.971197387032056</v>
      </c>
      <c r="I33" s="35">
        <f t="shared" si="6"/>
        <v>30.386630162214374</v>
      </c>
      <c r="J33" s="35">
        <f t="shared" si="6"/>
        <v>31.11378826990123</v>
      </c>
      <c r="K33" s="35">
        <f t="shared" si="6"/>
        <v>29.37532887775242</v>
      </c>
      <c r="L33" s="35">
        <f t="shared" si="6"/>
        <v>29.245705061470765</v>
      </c>
      <c r="M33" s="35">
        <f aca="true" t="shared" si="7" ref="M33:N51">M4/M$23*100</f>
        <v>31.277771676008996</v>
      </c>
      <c r="N33" s="35">
        <f t="shared" si="7"/>
        <v>34.51470045765759</v>
      </c>
      <c r="O33" s="35">
        <f aca="true" t="shared" si="8" ref="O33:P51">O4/O$23*100</f>
        <v>30.371961122039064</v>
      </c>
      <c r="P33" s="35">
        <f t="shared" si="8"/>
        <v>32.58687269998156</v>
      </c>
      <c r="Q33" s="35">
        <f aca="true" t="shared" si="9" ref="Q33:Q51">Q4/Q$23*100</f>
        <v>30.69732510150342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20.41332787920756</v>
      </c>
      <c r="E34" s="35">
        <f t="shared" si="10"/>
        <v>18.671709544989493</v>
      </c>
      <c r="F34" s="35">
        <f t="shared" si="10"/>
        <v>18.688003705867377</v>
      </c>
      <c r="G34" s="35">
        <f t="shared" si="10"/>
        <v>20.748396247549515</v>
      </c>
      <c r="H34" s="35">
        <f t="shared" si="10"/>
        <v>21.423976801970785</v>
      </c>
      <c r="I34" s="35">
        <f t="shared" si="10"/>
        <v>21.997587411455115</v>
      </c>
      <c r="J34" s="35">
        <f t="shared" si="10"/>
        <v>22.42783140270329</v>
      </c>
      <c r="K34" s="35">
        <f t="shared" si="10"/>
        <v>21.25867390096488</v>
      </c>
      <c r="L34" s="35">
        <f t="shared" si="10"/>
        <v>21.197108778391765</v>
      </c>
      <c r="M34" s="35">
        <f t="shared" si="7"/>
        <v>22.585683328802563</v>
      </c>
      <c r="N34" s="35">
        <f t="shared" si="7"/>
        <v>24.891176920520447</v>
      </c>
      <c r="O34" s="35">
        <f t="shared" si="8"/>
        <v>21.797789931110678</v>
      </c>
      <c r="P34" s="35">
        <f t="shared" si="8"/>
        <v>23.099431105047</v>
      </c>
      <c r="Q34" s="35">
        <f t="shared" si="9"/>
        <v>21.656368298015447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0.5277421277095407</v>
      </c>
      <c r="E35" s="35">
        <f t="shared" si="10"/>
        <v>0.6099095957328103</v>
      </c>
      <c r="F35" s="35">
        <f t="shared" si="10"/>
        <v>0.7533942227238156</v>
      </c>
      <c r="G35" s="35">
        <f t="shared" si="10"/>
        <v>0.7798652718565533</v>
      </c>
      <c r="H35" s="35">
        <f t="shared" si="10"/>
        <v>0.923459191336605</v>
      </c>
      <c r="I35" s="35">
        <f t="shared" si="10"/>
        <v>1.0088414647024286</v>
      </c>
      <c r="J35" s="35">
        <f t="shared" si="10"/>
        <v>3.4660627421149948</v>
      </c>
      <c r="K35" s="35">
        <f t="shared" si="10"/>
        <v>3.560926861424102</v>
      </c>
      <c r="L35" s="35">
        <f t="shared" si="10"/>
        <v>3.5722573952722825</v>
      </c>
      <c r="M35" s="35">
        <f t="shared" si="7"/>
        <v>2.189281505958501</v>
      </c>
      <c r="N35" s="35">
        <f t="shared" si="7"/>
        <v>2.7042043934463864</v>
      </c>
      <c r="O35" s="35">
        <f t="shared" si="8"/>
        <v>2.693517304096199</v>
      </c>
      <c r="P35" s="35">
        <f t="shared" si="8"/>
        <v>4.157797995144683</v>
      </c>
      <c r="Q35" s="35">
        <f t="shared" si="9"/>
        <v>4.41231163493403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6.853323220634495</v>
      </c>
      <c r="E36" s="35">
        <f t="shared" si="10"/>
        <v>6.625417650821973</v>
      </c>
      <c r="F36" s="35">
        <f t="shared" si="10"/>
        <v>6.67113876291392</v>
      </c>
      <c r="G36" s="35">
        <f t="shared" si="10"/>
        <v>7.802482930871648</v>
      </c>
      <c r="H36" s="35">
        <f t="shared" si="10"/>
        <v>7.813049883772402</v>
      </c>
      <c r="I36" s="35">
        <f t="shared" si="10"/>
        <v>8.167161340010955</v>
      </c>
      <c r="J36" s="35">
        <f t="shared" si="10"/>
        <v>8.329543512880514</v>
      </c>
      <c r="K36" s="35">
        <f t="shared" si="10"/>
        <v>8.033983981135924</v>
      </c>
      <c r="L36" s="35">
        <f t="shared" si="10"/>
        <v>7.45291714704054</v>
      </c>
      <c r="M36" s="35">
        <f t="shared" si="7"/>
        <v>7.818469673077168</v>
      </c>
      <c r="N36" s="35">
        <f t="shared" si="7"/>
        <v>8.869267816140527</v>
      </c>
      <c r="O36" s="35">
        <f t="shared" si="8"/>
        <v>7.97942494068658</v>
      </c>
      <c r="P36" s="35">
        <f t="shared" si="8"/>
        <v>8.593223172302975</v>
      </c>
      <c r="Q36" s="35">
        <f t="shared" si="9"/>
        <v>9.578435365358247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6.852137541118697</v>
      </c>
      <c r="E37" s="35">
        <f t="shared" si="10"/>
        <v>6.6227617099771985</v>
      </c>
      <c r="F37" s="35">
        <f t="shared" si="10"/>
        <v>6.670046231257425</v>
      </c>
      <c r="G37" s="35">
        <f t="shared" si="10"/>
        <v>7.798737834394558</v>
      </c>
      <c r="H37" s="35">
        <f t="shared" si="10"/>
        <v>7.80768062591016</v>
      </c>
      <c r="I37" s="35">
        <f t="shared" si="10"/>
        <v>8.166510145262189</v>
      </c>
      <c r="J37" s="35">
        <f t="shared" si="10"/>
        <v>8.329128031993413</v>
      </c>
      <c r="K37" s="35">
        <f t="shared" si="10"/>
        <v>8.03168223647741</v>
      </c>
      <c r="L37" s="35">
        <f t="shared" si="10"/>
        <v>7.451938535755194</v>
      </c>
      <c r="M37" s="35">
        <f t="shared" si="7"/>
        <v>7.818469673077168</v>
      </c>
      <c r="N37" s="35">
        <f t="shared" si="7"/>
        <v>8.869267816140527</v>
      </c>
      <c r="O37" s="35">
        <f t="shared" si="8"/>
        <v>7.97942494068658</v>
      </c>
      <c r="P37" s="35">
        <f t="shared" si="8"/>
        <v>8.593223172302975</v>
      </c>
      <c r="Q37" s="35">
        <f t="shared" si="9"/>
        <v>9.578435365358247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0.001185679515799084</v>
      </c>
      <c r="E38" s="35">
        <f t="shared" si="10"/>
        <v>0.002490975574912214</v>
      </c>
      <c r="F38" s="35">
        <f t="shared" si="10"/>
        <v>0.0010925316564949369</v>
      </c>
      <c r="G38" s="35">
        <f t="shared" si="10"/>
        <v>0.0037450964770898826</v>
      </c>
      <c r="H38" s="35">
        <f t="shared" si="10"/>
        <v>0.0053692578622415</v>
      </c>
      <c r="I38" s="35">
        <f t="shared" si="10"/>
        <v>0.000651194748765546</v>
      </c>
      <c r="J38" s="35">
        <f t="shared" si="10"/>
        <v>0.00041548088710016673</v>
      </c>
      <c r="K38" s="35">
        <f t="shared" si="10"/>
        <v>0.0023017446585138017</v>
      </c>
      <c r="L38" s="35">
        <f t="shared" si="10"/>
        <v>0.0009786112853453425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  <c r="Q38" s="35">
        <f t="shared" si="9"/>
        <v>0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14.102778142724834</v>
      </c>
      <c r="E39" s="35">
        <f t="shared" si="10"/>
        <v>13.144333723421209</v>
      </c>
      <c r="F39" s="35">
        <f t="shared" si="10"/>
        <v>14.32880239645258</v>
      </c>
      <c r="G39" s="35">
        <f t="shared" si="10"/>
        <v>16.318049254147013</v>
      </c>
      <c r="H39" s="35">
        <f t="shared" si="10"/>
        <v>17.08387985762784</v>
      </c>
      <c r="I39" s="35">
        <f t="shared" si="10"/>
        <v>17.81116197078987</v>
      </c>
      <c r="J39" s="35">
        <f t="shared" si="10"/>
        <v>15.459039730186714</v>
      </c>
      <c r="K39" s="35">
        <f t="shared" si="10"/>
        <v>14.47081291866977</v>
      </c>
      <c r="L39" s="35">
        <f t="shared" si="10"/>
        <v>14.16137517564519</v>
      </c>
      <c r="M39" s="35">
        <f t="shared" si="7"/>
        <v>15.642141035013497</v>
      </c>
      <c r="N39" s="35">
        <f t="shared" si="7"/>
        <v>16.956194154878</v>
      </c>
      <c r="O39" s="35">
        <f t="shared" si="8"/>
        <v>14.816223126151284</v>
      </c>
      <c r="P39" s="35">
        <f t="shared" si="8"/>
        <v>17.98054833702911</v>
      </c>
      <c r="Q39" s="35">
        <f t="shared" si="9"/>
        <v>17.000039988665876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1.5272317118018524</v>
      </c>
      <c r="E40" s="35">
        <f t="shared" si="10"/>
        <v>0.8819373257348131</v>
      </c>
      <c r="F40" s="35">
        <f t="shared" si="10"/>
        <v>1.8025679800509964</v>
      </c>
      <c r="G40" s="35">
        <f t="shared" si="10"/>
        <v>1.62874245788639</v>
      </c>
      <c r="H40" s="35">
        <f t="shared" si="10"/>
        <v>1.814702835499761</v>
      </c>
      <c r="I40" s="35">
        <f t="shared" si="10"/>
        <v>1.3638130022119503</v>
      </c>
      <c r="J40" s="35">
        <f t="shared" si="10"/>
        <v>1.0346859025084485</v>
      </c>
      <c r="K40" s="35">
        <f t="shared" si="10"/>
        <v>1.1841677051158193</v>
      </c>
      <c r="L40" s="35">
        <f t="shared" si="10"/>
        <v>1.1195779109724695</v>
      </c>
      <c r="M40" s="35">
        <f t="shared" si="7"/>
        <v>1.2070900013103618</v>
      </c>
      <c r="N40" s="35">
        <f t="shared" si="7"/>
        <v>0.7625042972868089</v>
      </c>
      <c r="O40" s="35">
        <f t="shared" si="8"/>
        <v>0.6716426343999888</v>
      </c>
      <c r="P40" s="35">
        <f t="shared" si="8"/>
        <v>0.715206290563587</v>
      </c>
      <c r="Q40" s="35">
        <f t="shared" si="9"/>
        <v>0.6217808480377494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10.76746166478201</v>
      </c>
      <c r="E41" s="35">
        <f t="shared" si="10"/>
        <v>9.722129200139493</v>
      </c>
      <c r="F41" s="35">
        <f t="shared" si="10"/>
        <v>9.806189566416327</v>
      </c>
      <c r="G41" s="35">
        <f t="shared" si="10"/>
        <v>8.567452932648866</v>
      </c>
      <c r="H41" s="35">
        <f t="shared" si="10"/>
        <v>9.278219348537133</v>
      </c>
      <c r="I41" s="35">
        <f t="shared" si="10"/>
        <v>8.26352056297018</v>
      </c>
      <c r="J41" s="35">
        <f t="shared" si="10"/>
        <v>8.548155706309718</v>
      </c>
      <c r="K41" s="35">
        <f t="shared" si="10"/>
        <v>8.112946610393273</v>
      </c>
      <c r="L41" s="35">
        <f t="shared" si="10"/>
        <v>8.97697218910995</v>
      </c>
      <c r="M41" s="35">
        <f t="shared" si="7"/>
        <v>7.78540416045653</v>
      </c>
      <c r="N41" s="35">
        <f t="shared" si="7"/>
        <v>8.967475697609038</v>
      </c>
      <c r="O41" s="35">
        <f t="shared" si="8"/>
        <v>7.910538942775264</v>
      </c>
      <c r="P41" s="35">
        <f t="shared" si="8"/>
        <v>8.619973374302704</v>
      </c>
      <c r="Q41" s="35">
        <f t="shared" si="9"/>
        <v>7.898036110280159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2.432478898251295</v>
      </c>
      <c r="E42" s="35">
        <f t="shared" si="10"/>
        <v>1.6969482414867196</v>
      </c>
      <c r="F42" s="35">
        <f t="shared" si="10"/>
        <v>1.7421978022321045</v>
      </c>
      <c r="G42" s="35">
        <f t="shared" si="10"/>
        <v>1.888958570380917</v>
      </c>
      <c r="H42" s="35">
        <f t="shared" si="10"/>
        <v>2.1114650844072145</v>
      </c>
      <c r="I42" s="35">
        <f t="shared" si="10"/>
        <v>2.1072134074310824</v>
      </c>
      <c r="J42" s="35">
        <f t="shared" si="10"/>
        <v>2.0031026035244204</v>
      </c>
      <c r="K42" s="35">
        <f t="shared" si="10"/>
        <v>2.007329138616818</v>
      </c>
      <c r="L42" s="35">
        <f t="shared" si="10"/>
        <v>1.891065341098847</v>
      </c>
      <c r="M42" s="35">
        <f t="shared" si="7"/>
        <v>1.9118857099501847</v>
      </c>
      <c r="N42" s="35">
        <f t="shared" si="7"/>
        <v>2.109587226110822</v>
      </c>
      <c r="O42" s="35">
        <f t="shared" si="8"/>
        <v>2.0061530402573426</v>
      </c>
      <c r="P42" s="35">
        <f t="shared" si="8"/>
        <v>2.146223085698969</v>
      </c>
      <c r="Q42" s="35">
        <f t="shared" si="9"/>
        <v>1.8399420181507353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5.547125119213383</v>
      </c>
      <c r="E43" s="35">
        <f t="shared" si="10"/>
        <v>5.836487744235206</v>
      </c>
      <c r="F43" s="35">
        <f t="shared" si="10"/>
        <v>5.242794090402624</v>
      </c>
      <c r="G43" s="35">
        <f t="shared" si="10"/>
        <v>6.6174492896913835</v>
      </c>
      <c r="H43" s="35">
        <f t="shared" si="10"/>
        <v>6.736185856417894</v>
      </c>
      <c r="I43" s="35">
        <f t="shared" si="10"/>
        <v>6.639124062103563</v>
      </c>
      <c r="J43" s="35">
        <f t="shared" si="10"/>
        <v>7.114504281963334</v>
      </c>
      <c r="K43" s="35">
        <f t="shared" si="10"/>
        <v>6.622598912681399</v>
      </c>
      <c r="L43" s="35">
        <f t="shared" si="10"/>
        <v>6.160497842861124</v>
      </c>
      <c r="M43" s="35">
        <f t="shared" si="7"/>
        <v>8.068929335056849</v>
      </c>
      <c r="N43" s="35">
        <f t="shared" si="7"/>
        <v>8.635558154584963</v>
      </c>
      <c r="O43" s="35">
        <f t="shared" si="8"/>
        <v>8.094378969046671</v>
      </c>
      <c r="P43" s="35">
        <f t="shared" si="8"/>
        <v>10.750230562572677</v>
      </c>
      <c r="Q43" s="35">
        <f t="shared" si="9"/>
        <v>9.573166472472781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9.679772823804774</v>
      </c>
      <c r="E44" s="35">
        <f t="shared" si="10"/>
        <v>7.460026440633453</v>
      </c>
      <c r="F44" s="35">
        <f t="shared" si="10"/>
        <v>5.326435192504858</v>
      </c>
      <c r="G44" s="35">
        <f t="shared" si="10"/>
        <v>3.046244451299106</v>
      </c>
      <c r="H44" s="35">
        <f t="shared" si="10"/>
        <v>0.19752844023236305</v>
      </c>
      <c r="I44" s="35">
        <f t="shared" si="10"/>
        <v>2.385854360470437</v>
      </c>
      <c r="J44" s="35">
        <f t="shared" si="10"/>
        <v>2.822378977775062</v>
      </c>
      <c r="K44" s="35">
        <f t="shared" si="10"/>
        <v>3.5871411755905096</v>
      </c>
      <c r="L44" s="35">
        <f t="shared" si="10"/>
        <v>4.6201015456776915</v>
      </c>
      <c r="M44" s="35">
        <f t="shared" si="7"/>
        <v>3.45632345625388</v>
      </c>
      <c r="N44" s="35">
        <f t="shared" si="7"/>
        <v>6.274232499501302</v>
      </c>
      <c r="O44" s="35">
        <f t="shared" si="8"/>
        <v>1.1346496070922165</v>
      </c>
      <c r="P44" s="35">
        <f t="shared" si="8"/>
        <v>3.593114230686345</v>
      </c>
      <c r="Q44" s="35">
        <f t="shared" si="9"/>
        <v>3.5369545902097106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1.2551182629259625</v>
      </c>
      <c r="E45" s="35">
        <f t="shared" si="10"/>
        <v>1.1480757956027516</v>
      </c>
      <c r="F45" s="35">
        <f t="shared" si="10"/>
        <v>1.1578182267680557</v>
      </c>
      <c r="G45" s="35">
        <f t="shared" si="10"/>
        <v>1.3012678172964898</v>
      </c>
      <c r="H45" s="35">
        <f t="shared" si="10"/>
        <v>1.5913027237199635</v>
      </c>
      <c r="I45" s="35">
        <f t="shared" si="10"/>
        <v>1.6712825227777364</v>
      </c>
      <c r="J45" s="35">
        <f t="shared" si="10"/>
        <v>1.2634427542643487</v>
      </c>
      <c r="K45" s="35">
        <f t="shared" si="10"/>
        <v>1.7878481948247829</v>
      </c>
      <c r="L45" s="35">
        <f t="shared" si="10"/>
        <v>1.7778105017107058</v>
      </c>
      <c r="M45" s="35">
        <f t="shared" si="7"/>
        <v>1.3736434401319573</v>
      </c>
      <c r="N45" s="35">
        <f t="shared" si="7"/>
        <v>1.386388225240385</v>
      </c>
      <c r="O45" s="35">
        <f t="shared" si="8"/>
        <v>1.3519604173909805</v>
      </c>
      <c r="P45" s="35">
        <f t="shared" si="8"/>
        <v>2.018624072874801</v>
      </c>
      <c r="Q45" s="35">
        <f t="shared" si="9"/>
        <v>1.8767212932437518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0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21.823253814397937</v>
      </c>
      <c r="E47" s="35">
        <f t="shared" si="10"/>
        <v>28.691683539864353</v>
      </c>
      <c r="F47" s="35">
        <f t="shared" si="10"/>
        <v>29.29999779932909</v>
      </c>
      <c r="G47" s="35">
        <f t="shared" si="10"/>
        <v>25.48131298996927</v>
      </c>
      <c r="H47" s="35">
        <f t="shared" si="10"/>
        <v>23.974356566212517</v>
      </c>
      <c r="I47" s="35">
        <f t="shared" si="10"/>
        <v>21.954115762010495</v>
      </c>
      <c r="J47" s="35">
        <f t="shared" si="10"/>
        <v>20.47585025999582</v>
      </c>
      <c r="K47" s="35">
        <f t="shared" si="10"/>
        <v>21.940597724725404</v>
      </c>
      <c r="L47" s="35">
        <f t="shared" si="10"/>
        <v>22.90989599692064</v>
      </c>
      <c r="M47" s="35">
        <f t="shared" si="7"/>
        <v>21.18094571673226</v>
      </c>
      <c r="N47" s="35">
        <f t="shared" si="7"/>
        <v>10.872749195117951</v>
      </c>
      <c r="O47" s="35">
        <f t="shared" si="8"/>
        <v>24.87239886804268</v>
      </c>
      <c r="P47" s="35">
        <f t="shared" si="8"/>
        <v>10.984409264541554</v>
      </c>
      <c r="Q47" s="35">
        <f t="shared" si="9"/>
        <v>14.803426530952343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5.6296637126035245</v>
      </c>
      <c r="E48" s="35">
        <f t="shared" si="10"/>
        <v>6.996737976753755</v>
      </c>
      <c r="F48" s="35">
        <f t="shared" si="10"/>
        <v>9.341941650381441</v>
      </c>
      <c r="G48" s="35">
        <f t="shared" si="10"/>
        <v>10.269973791133927</v>
      </c>
      <c r="H48" s="35">
        <f t="shared" si="10"/>
        <v>6.178952580061305</v>
      </c>
      <c r="I48" s="35">
        <f t="shared" si="10"/>
        <v>4.574414311922989</v>
      </c>
      <c r="J48" s="35">
        <f t="shared" si="10"/>
        <v>0.6648213544711543</v>
      </c>
      <c r="K48" s="35">
        <f t="shared" si="10"/>
        <v>1.7871608682948101</v>
      </c>
      <c r="L48" s="35">
        <f t="shared" si="10"/>
        <v>3.8634330864436865</v>
      </c>
      <c r="M48" s="35">
        <f t="shared" si="7"/>
        <v>8.028492002237721</v>
      </c>
      <c r="N48" s="35">
        <f t="shared" si="7"/>
        <v>1.7317581443618952</v>
      </c>
      <c r="O48" s="35">
        <f t="shared" si="8"/>
        <v>13.586728551609156</v>
      </c>
      <c r="P48" s="35">
        <f t="shared" si="8"/>
        <v>3.693944731995384</v>
      </c>
      <c r="Q48" s="35">
        <f t="shared" si="9"/>
        <v>8.752901109059046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15.900249164813085</v>
      </c>
      <c r="E49" s="35">
        <f t="shared" si="10"/>
        <v>21.30084353341091</v>
      </c>
      <c r="F49" s="35">
        <f t="shared" si="10"/>
        <v>19.61859095567958</v>
      </c>
      <c r="G49" s="35">
        <f t="shared" si="10"/>
        <v>14.918540746990134</v>
      </c>
      <c r="H49" s="35">
        <f t="shared" si="10"/>
        <v>17.41824463189396</v>
      </c>
      <c r="I49" s="35">
        <f t="shared" si="10"/>
        <v>17.071175938037236</v>
      </c>
      <c r="J49" s="35">
        <f t="shared" si="10"/>
        <v>19.531444891913512</v>
      </c>
      <c r="K49" s="35">
        <f t="shared" si="10"/>
        <v>20.012135309338497</v>
      </c>
      <c r="L49" s="35">
        <f t="shared" si="10"/>
        <v>18.501749228838772</v>
      </c>
      <c r="M49" s="35">
        <f t="shared" si="7"/>
        <v>13.09563271835787</v>
      </c>
      <c r="N49" s="35">
        <f t="shared" si="7"/>
        <v>8.801452339929181</v>
      </c>
      <c r="O49" s="35">
        <f t="shared" si="8"/>
        <v>11.109475057119704</v>
      </c>
      <c r="P49" s="35">
        <f t="shared" si="8"/>
        <v>7.186374937495891</v>
      </c>
      <c r="Q49" s="35">
        <f t="shared" si="9"/>
        <v>5.89021034553125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0</v>
      </c>
      <c r="E50" s="35">
        <f t="shared" si="10"/>
        <v>0</v>
      </c>
      <c r="F50" s="35">
        <f t="shared" si="10"/>
        <v>0.1054293048517614</v>
      </c>
      <c r="G50" s="35">
        <f t="shared" si="10"/>
        <v>0</v>
      </c>
      <c r="H50" s="35">
        <f t="shared" si="10"/>
        <v>0.6161179096114677</v>
      </c>
      <c r="I50" s="35">
        <f t="shared" si="10"/>
        <v>0.34849478973801556</v>
      </c>
      <c r="J50" s="35">
        <f t="shared" si="10"/>
        <v>0.37254786209981616</v>
      </c>
      <c r="K50" s="35">
        <f t="shared" si="10"/>
        <v>1.3236470376865932</v>
      </c>
      <c r="L50" s="35">
        <f t="shared" si="10"/>
        <v>0.0028892333186386304</v>
      </c>
      <c r="M50" s="35">
        <f t="shared" si="7"/>
        <v>0</v>
      </c>
      <c r="N50" s="35">
        <f t="shared" si="7"/>
        <v>0.05672510853705502</v>
      </c>
      <c r="O50" s="35">
        <f t="shared" si="8"/>
        <v>0.10330406827906988</v>
      </c>
      <c r="P50" s="35">
        <f t="shared" si="8"/>
        <v>0</v>
      </c>
      <c r="Q50" s="35">
        <f t="shared" si="9"/>
        <v>0.0018020643419350154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0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99.99999999999997</v>
      </c>
      <c r="E52" s="26">
        <f t="shared" si="11"/>
        <v>100</v>
      </c>
      <c r="F52" s="26">
        <f t="shared" si="11"/>
        <v>99.99999999999993</v>
      </c>
      <c r="G52" s="26">
        <f t="shared" si="11"/>
        <v>100</v>
      </c>
      <c r="H52" s="26">
        <f t="shared" si="11"/>
        <v>99.99999999999999</v>
      </c>
      <c r="I52" s="26">
        <f t="shared" si="11"/>
        <v>100.00000000000003</v>
      </c>
      <c r="J52" s="27">
        <f t="shared" si="11"/>
        <v>99.99999999999999</v>
      </c>
      <c r="K52" s="36">
        <f t="shared" si="11"/>
        <v>100</v>
      </c>
      <c r="L52" s="37">
        <f t="shared" si="11"/>
        <v>99.99999999999994</v>
      </c>
      <c r="M52" s="37">
        <f>SUM(M33:M51)-M34-M37-M38-M42-M48-M49</f>
        <v>100</v>
      </c>
      <c r="N52" s="37">
        <f>SUM(N33:N51)-N34-N37-N38-N42-N48-N49</f>
        <v>99.99999999999997</v>
      </c>
      <c r="O52" s="37">
        <f>SUM(O33:O51)-O34-O37-O38-O42-O48-O49</f>
        <v>100</v>
      </c>
      <c r="P52" s="37">
        <f>SUM(P33:P51)-P34-P37-P38-P42-P48-P49</f>
        <v>99.99999999999997</v>
      </c>
      <c r="Q52" s="37">
        <f>SUM(Q33:Q51)-Q34-Q37-Q38-Q42-Q48-Q49</f>
        <v>100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35.297258460349255</v>
      </c>
      <c r="E53" s="26">
        <f t="shared" si="12"/>
        <v>33.11532623036872</v>
      </c>
      <c r="F53" s="26">
        <f t="shared" si="12"/>
        <v>32.92996544322369</v>
      </c>
      <c r="G53" s="26">
        <f t="shared" si="12"/>
        <v>37.03948080706147</v>
      </c>
      <c r="H53" s="26">
        <f aca="true" t="shared" si="13" ref="H53:M53">SUM(H33:H36)-H34</f>
        <v>38.70770646214106</v>
      </c>
      <c r="I53" s="26">
        <f t="shared" si="13"/>
        <v>39.56263296692776</v>
      </c>
      <c r="J53" s="27">
        <f t="shared" si="13"/>
        <v>42.90939452489674</v>
      </c>
      <c r="K53" s="36">
        <f t="shared" si="13"/>
        <v>40.97023972031245</v>
      </c>
      <c r="L53" s="37">
        <f t="shared" si="13"/>
        <v>40.270879603783584</v>
      </c>
      <c r="M53" s="37">
        <f t="shared" si="13"/>
        <v>41.28552285504466</v>
      </c>
      <c r="N53" s="37">
        <f>SUM(N33:N36)-N34</f>
        <v>46.08817266724449</v>
      </c>
      <c r="O53" s="37">
        <f>SUM(O33:O36)-O34</f>
        <v>41.044903366821835</v>
      </c>
      <c r="P53" s="37">
        <f>SUM(P33:P36)-P34</f>
        <v>45.337893867429216</v>
      </c>
      <c r="Q53" s="37">
        <f>SUM(Q33:Q36)-Q34</f>
        <v>44.6880721017957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21.823253814397937</v>
      </c>
      <c r="E54" s="26">
        <f t="shared" si="14"/>
        <v>28.691683539864353</v>
      </c>
      <c r="F54" s="26">
        <f t="shared" si="14"/>
        <v>29.405427104180852</v>
      </c>
      <c r="G54" s="26">
        <f t="shared" si="14"/>
        <v>25.48131298996927</v>
      </c>
      <c r="H54" s="26">
        <f t="shared" si="14"/>
        <v>24.590474475823985</v>
      </c>
      <c r="I54" s="26">
        <f t="shared" si="14"/>
        <v>22.30261055174851</v>
      </c>
      <c r="J54" s="27">
        <f t="shared" si="14"/>
        <v>20.848398122095634</v>
      </c>
      <c r="K54" s="36">
        <f t="shared" si="14"/>
        <v>23.264244762411998</v>
      </c>
      <c r="L54" s="37">
        <f t="shared" si="14"/>
        <v>22.912785230239276</v>
      </c>
      <c r="M54" s="37">
        <f>+M47+M50+M51</f>
        <v>21.18094571673226</v>
      </c>
      <c r="N54" s="37">
        <f>+N47+N50+N51</f>
        <v>10.929474303655006</v>
      </c>
      <c r="O54" s="37">
        <f>+O47+O50+O51</f>
        <v>24.97570293632175</v>
      </c>
      <c r="P54" s="37">
        <f>+P47+P50+P51</f>
        <v>10.984409264541554</v>
      </c>
      <c r="Q54" s="37">
        <f>+Q47+Q50+Q51</f>
        <v>14.80522859529428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" sqref="P1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藤原町</v>
      </c>
      <c r="P1" s="39" t="str">
        <f>'財政指標'!$M$1</f>
        <v>藤原町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24" t="s">
        <v>100</v>
      </c>
      <c r="B4" s="19"/>
      <c r="C4" s="21"/>
      <c r="D4" s="21">
        <v>108388</v>
      </c>
      <c r="E4" s="21">
        <v>119320</v>
      </c>
      <c r="F4" s="21">
        <v>112591</v>
      </c>
      <c r="G4" s="21">
        <v>112886</v>
      </c>
      <c r="H4" s="21">
        <v>119144</v>
      </c>
      <c r="I4" s="21">
        <v>125575</v>
      </c>
      <c r="J4" s="23">
        <v>125109</v>
      </c>
      <c r="K4" s="16">
        <v>126484</v>
      </c>
      <c r="L4" s="68">
        <v>117748</v>
      </c>
      <c r="M4" s="68">
        <v>110493</v>
      </c>
      <c r="N4" s="68">
        <v>110536</v>
      </c>
      <c r="O4" s="68">
        <v>108346</v>
      </c>
      <c r="P4" s="68">
        <v>108747</v>
      </c>
      <c r="Q4" s="68">
        <v>110070</v>
      </c>
    </row>
    <row r="5" spans="1:17" ht="18" customHeight="1">
      <c r="A5" s="24" t="s">
        <v>99</v>
      </c>
      <c r="B5" s="19"/>
      <c r="C5" s="21"/>
      <c r="D5" s="21">
        <v>1282207</v>
      </c>
      <c r="E5" s="21">
        <v>1311623</v>
      </c>
      <c r="F5" s="21">
        <v>1308537</v>
      </c>
      <c r="G5" s="21">
        <v>1177204</v>
      </c>
      <c r="H5" s="21">
        <v>971493</v>
      </c>
      <c r="I5" s="21">
        <v>1071475</v>
      </c>
      <c r="J5" s="23">
        <v>1138552</v>
      </c>
      <c r="K5" s="16">
        <v>1142675</v>
      </c>
      <c r="L5" s="68">
        <v>1273774</v>
      </c>
      <c r="M5" s="68">
        <v>1161106</v>
      </c>
      <c r="N5" s="68">
        <v>1235874</v>
      </c>
      <c r="O5" s="68">
        <v>918810</v>
      </c>
      <c r="P5" s="68">
        <v>1064753</v>
      </c>
      <c r="Q5" s="68">
        <v>991053</v>
      </c>
    </row>
    <row r="6" spans="1:17" ht="18" customHeight="1">
      <c r="A6" s="24" t="s">
        <v>101</v>
      </c>
      <c r="B6" s="19"/>
      <c r="C6" s="21"/>
      <c r="D6" s="21">
        <v>476942</v>
      </c>
      <c r="E6" s="21">
        <v>672116</v>
      </c>
      <c r="F6" s="21">
        <v>733912</v>
      </c>
      <c r="G6" s="21">
        <v>713159</v>
      </c>
      <c r="H6" s="21">
        <v>706003</v>
      </c>
      <c r="I6" s="21">
        <v>698335</v>
      </c>
      <c r="J6" s="23">
        <v>778072</v>
      </c>
      <c r="K6" s="25">
        <v>943804</v>
      </c>
      <c r="L6" s="68">
        <v>1406449</v>
      </c>
      <c r="M6" s="68">
        <v>820652</v>
      </c>
      <c r="N6" s="68">
        <v>834124</v>
      </c>
      <c r="O6" s="68">
        <v>957682</v>
      </c>
      <c r="P6" s="68">
        <v>1018648</v>
      </c>
      <c r="Q6" s="68">
        <v>993388</v>
      </c>
    </row>
    <row r="7" spans="1:17" ht="18" customHeight="1">
      <c r="A7" s="24" t="s">
        <v>110</v>
      </c>
      <c r="B7" s="19"/>
      <c r="C7" s="21"/>
      <c r="D7" s="21">
        <v>424574</v>
      </c>
      <c r="E7" s="21">
        <v>456567</v>
      </c>
      <c r="F7" s="21">
        <v>511822</v>
      </c>
      <c r="G7" s="21">
        <v>526807</v>
      </c>
      <c r="H7" s="21">
        <v>517164</v>
      </c>
      <c r="I7" s="21">
        <v>528888</v>
      </c>
      <c r="J7" s="23">
        <v>504280</v>
      </c>
      <c r="K7" s="16">
        <v>592159</v>
      </c>
      <c r="L7" s="68">
        <v>573718</v>
      </c>
      <c r="M7" s="68">
        <v>563361</v>
      </c>
      <c r="N7" s="68">
        <v>596730</v>
      </c>
      <c r="O7" s="68">
        <v>1553017</v>
      </c>
      <c r="P7" s="68">
        <v>561077</v>
      </c>
      <c r="Q7" s="68">
        <v>940875</v>
      </c>
    </row>
    <row r="8" spans="1:17" ht="18" customHeight="1">
      <c r="A8" s="24" t="s">
        <v>111</v>
      </c>
      <c r="B8" s="19"/>
      <c r="C8" s="21"/>
      <c r="D8" s="21">
        <v>389</v>
      </c>
      <c r="E8" s="21">
        <v>389</v>
      </c>
      <c r="F8" s="21">
        <v>389</v>
      </c>
      <c r="G8" s="21">
        <v>332</v>
      </c>
      <c r="H8" s="21">
        <v>332</v>
      </c>
      <c r="I8" s="21">
        <v>332</v>
      </c>
      <c r="J8" s="23">
        <v>332</v>
      </c>
      <c r="K8" s="16">
        <v>0</v>
      </c>
      <c r="L8" s="68">
        <v>50</v>
      </c>
      <c r="M8" s="68">
        <v>50</v>
      </c>
      <c r="N8" s="68">
        <v>50</v>
      </c>
      <c r="O8" s="68">
        <v>50</v>
      </c>
      <c r="P8" s="68">
        <v>50</v>
      </c>
      <c r="Q8" s="68">
        <v>50</v>
      </c>
    </row>
    <row r="9" spans="1:17" ht="18" customHeight="1">
      <c r="A9" s="24" t="s">
        <v>112</v>
      </c>
      <c r="B9" s="19"/>
      <c r="C9" s="21"/>
      <c r="D9" s="21">
        <v>357379</v>
      </c>
      <c r="E9" s="21">
        <v>376739</v>
      </c>
      <c r="F9" s="21">
        <v>410834</v>
      </c>
      <c r="G9" s="21">
        <v>200879</v>
      </c>
      <c r="H9" s="21">
        <v>237157</v>
      </c>
      <c r="I9" s="21">
        <v>188134</v>
      </c>
      <c r="J9" s="23">
        <v>217899</v>
      </c>
      <c r="K9" s="16">
        <v>291320</v>
      </c>
      <c r="L9" s="68">
        <v>193834</v>
      </c>
      <c r="M9" s="68">
        <v>223778</v>
      </c>
      <c r="N9" s="68">
        <v>178513</v>
      </c>
      <c r="O9" s="68">
        <v>133677</v>
      </c>
      <c r="P9" s="68">
        <v>135731</v>
      </c>
      <c r="Q9" s="68">
        <v>133343</v>
      </c>
    </row>
    <row r="10" spans="1:17" ht="18" customHeight="1">
      <c r="A10" s="24" t="s">
        <v>113</v>
      </c>
      <c r="B10" s="19"/>
      <c r="C10" s="21"/>
      <c r="D10" s="21">
        <v>572307</v>
      </c>
      <c r="E10" s="21">
        <v>739624</v>
      </c>
      <c r="F10" s="21">
        <v>650051</v>
      </c>
      <c r="G10" s="21">
        <v>480152</v>
      </c>
      <c r="H10" s="21">
        <v>495231</v>
      </c>
      <c r="I10" s="21">
        <v>493361</v>
      </c>
      <c r="J10" s="23">
        <v>522626</v>
      </c>
      <c r="K10" s="16">
        <v>554007</v>
      </c>
      <c r="L10" s="68">
        <v>535161</v>
      </c>
      <c r="M10" s="68">
        <v>549616</v>
      </c>
      <c r="N10" s="68">
        <v>488732</v>
      </c>
      <c r="O10" s="68">
        <v>439805</v>
      </c>
      <c r="P10" s="68">
        <v>458866</v>
      </c>
      <c r="Q10" s="68">
        <v>540855</v>
      </c>
    </row>
    <row r="11" spans="1:17" ht="18" customHeight="1">
      <c r="A11" s="24" t="s">
        <v>114</v>
      </c>
      <c r="B11" s="19"/>
      <c r="C11" s="21"/>
      <c r="D11" s="21">
        <v>726775</v>
      </c>
      <c r="E11" s="21">
        <v>949900</v>
      </c>
      <c r="F11" s="21">
        <v>1148633</v>
      </c>
      <c r="G11" s="21">
        <v>1235237</v>
      </c>
      <c r="H11" s="21">
        <v>1130889</v>
      </c>
      <c r="I11" s="21">
        <v>1098377</v>
      </c>
      <c r="J11" s="23">
        <v>940869</v>
      </c>
      <c r="K11" s="23">
        <v>933241</v>
      </c>
      <c r="L11" s="68">
        <v>755519</v>
      </c>
      <c r="M11" s="68">
        <v>877725</v>
      </c>
      <c r="N11" s="68">
        <v>505863</v>
      </c>
      <c r="O11" s="68">
        <v>462234</v>
      </c>
      <c r="P11" s="68">
        <v>729903</v>
      </c>
      <c r="Q11" s="68">
        <v>442528</v>
      </c>
    </row>
    <row r="12" spans="1:17" ht="18" customHeight="1">
      <c r="A12" s="24" t="s">
        <v>115</v>
      </c>
      <c r="B12" s="19"/>
      <c r="C12" s="21"/>
      <c r="D12" s="21">
        <v>342645</v>
      </c>
      <c r="E12" s="21">
        <v>349237</v>
      </c>
      <c r="F12" s="21">
        <v>462776</v>
      </c>
      <c r="G12" s="21">
        <v>365496</v>
      </c>
      <c r="H12" s="21">
        <v>407946</v>
      </c>
      <c r="I12" s="21">
        <v>412125</v>
      </c>
      <c r="J12" s="23">
        <v>448950</v>
      </c>
      <c r="K12" s="23">
        <v>513153</v>
      </c>
      <c r="L12" s="68">
        <v>560438</v>
      </c>
      <c r="M12" s="68">
        <v>535160</v>
      </c>
      <c r="N12" s="68">
        <v>512340</v>
      </c>
      <c r="O12" s="68">
        <v>502523</v>
      </c>
      <c r="P12" s="68">
        <v>512608</v>
      </c>
      <c r="Q12" s="68">
        <v>470673</v>
      </c>
    </row>
    <row r="13" spans="1:17" ht="18" customHeight="1">
      <c r="A13" s="24" t="s">
        <v>116</v>
      </c>
      <c r="B13" s="19"/>
      <c r="C13" s="21"/>
      <c r="D13" s="21">
        <v>579041</v>
      </c>
      <c r="E13" s="21">
        <v>684690</v>
      </c>
      <c r="F13" s="21">
        <v>633361</v>
      </c>
      <c r="G13" s="21">
        <v>603810</v>
      </c>
      <c r="H13" s="21">
        <v>582162</v>
      </c>
      <c r="I13" s="21">
        <v>581383</v>
      </c>
      <c r="J13" s="23">
        <v>597058</v>
      </c>
      <c r="K13" s="23">
        <v>573840</v>
      </c>
      <c r="L13" s="68">
        <v>541007</v>
      </c>
      <c r="M13" s="68">
        <v>722592</v>
      </c>
      <c r="N13" s="68">
        <v>472635</v>
      </c>
      <c r="O13" s="68">
        <v>454681</v>
      </c>
      <c r="P13" s="68">
        <v>401918</v>
      </c>
      <c r="Q13" s="68">
        <v>645600</v>
      </c>
    </row>
    <row r="14" spans="1:17" ht="18" customHeight="1">
      <c r="A14" s="24" t="s">
        <v>117</v>
      </c>
      <c r="B14" s="19"/>
      <c r="C14" s="21"/>
      <c r="D14" s="21">
        <v>0</v>
      </c>
      <c r="E14" s="21">
        <v>0</v>
      </c>
      <c r="F14" s="21">
        <v>6755</v>
      </c>
      <c r="G14" s="21">
        <v>0</v>
      </c>
      <c r="H14" s="21">
        <v>34769</v>
      </c>
      <c r="I14" s="21">
        <v>19801</v>
      </c>
      <c r="J14" s="23">
        <v>21520</v>
      </c>
      <c r="K14" s="23">
        <v>82809</v>
      </c>
      <c r="L14" s="68">
        <v>186</v>
      </c>
      <c r="M14" s="68">
        <v>0</v>
      </c>
      <c r="N14" s="68">
        <v>3074</v>
      </c>
      <c r="O14" s="68">
        <v>6216</v>
      </c>
      <c r="P14" s="68">
        <v>0</v>
      </c>
      <c r="Q14" s="68">
        <v>105</v>
      </c>
    </row>
    <row r="15" spans="1:17" ht="18" customHeight="1">
      <c r="A15" s="24" t="s">
        <v>118</v>
      </c>
      <c r="B15" s="19"/>
      <c r="C15" s="21"/>
      <c r="D15" s="21">
        <v>358422</v>
      </c>
      <c r="E15" s="21">
        <v>401667</v>
      </c>
      <c r="F15" s="21">
        <v>427476</v>
      </c>
      <c r="G15" s="21">
        <v>458386</v>
      </c>
      <c r="H15" s="21">
        <v>440948</v>
      </c>
      <c r="I15" s="21">
        <v>464078</v>
      </c>
      <c r="J15" s="23">
        <v>481172</v>
      </c>
      <c r="K15" s="16">
        <v>502632</v>
      </c>
      <c r="L15" s="68">
        <v>479810</v>
      </c>
      <c r="M15" s="68">
        <v>471968</v>
      </c>
      <c r="N15" s="68">
        <v>480646</v>
      </c>
      <c r="O15" s="68">
        <v>480147</v>
      </c>
      <c r="P15" s="68">
        <v>469340</v>
      </c>
      <c r="Q15" s="68">
        <v>558111</v>
      </c>
    </row>
    <row r="16" spans="1:17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5229069</v>
      </c>
      <c r="E19" s="21">
        <f t="shared" si="0"/>
        <v>6061872</v>
      </c>
      <c r="F19" s="21">
        <f t="shared" si="0"/>
        <v>6407137</v>
      </c>
      <c r="G19" s="21">
        <f t="shared" si="0"/>
        <v>5874348</v>
      </c>
      <c r="H19" s="21">
        <f aca="true" t="shared" si="1" ref="H19:N19">SUM(H4:H18)</f>
        <v>5643238</v>
      </c>
      <c r="I19" s="21">
        <f t="shared" si="1"/>
        <v>5681864</v>
      </c>
      <c r="J19" s="21">
        <f t="shared" si="1"/>
        <v>5776439</v>
      </c>
      <c r="K19" s="21">
        <f t="shared" si="1"/>
        <v>6256124</v>
      </c>
      <c r="L19" s="69">
        <f t="shared" si="1"/>
        <v>6437694</v>
      </c>
      <c r="M19" s="69">
        <f t="shared" si="1"/>
        <v>6036501</v>
      </c>
      <c r="N19" s="69">
        <f t="shared" si="1"/>
        <v>5419117</v>
      </c>
      <c r="O19" s="69">
        <f>SUM(O4:O18)</f>
        <v>6017188</v>
      </c>
      <c r="P19" s="69">
        <f>SUM(P4:P18)</f>
        <v>5461641</v>
      </c>
      <c r="Q19" s="69">
        <f>SUM(Q4:Q18)</f>
        <v>5826651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藤原町</v>
      </c>
      <c r="P30" s="39"/>
      <c r="Q30" s="39" t="str">
        <f>'財政指標'!$M$1</f>
        <v>藤原町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190</v>
      </c>
      <c r="O32" s="73" t="s">
        <v>192</v>
      </c>
      <c r="P32" s="73" t="s">
        <v>193</v>
      </c>
      <c r="Q32" s="73" t="s">
        <v>196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2.0727972799746954</v>
      </c>
      <c r="E33" s="40">
        <f t="shared" si="2"/>
        <v>1.9683688471152145</v>
      </c>
      <c r="F33" s="40">
        <f t="shared" si="2"/>
        <v>1.7572747390917347</v>
      </c>
      <c r="G33" s="40">
        <f t="shared" si="2"/>
        <v>1.9216770950580386</v>
      </c>
      <c r="H33" s="40">
        <f t="shared" si="2"/>
        <v>2.1112701608544597</v>
      </c>
      <c r="I33" s="40">
        <f t="shared" si="2"/>
        <v>2.210102177736039</v>
      </c>
      <c r="J33" s="40">
        <f t="shared" si="2"/>
        <v>2.1658499293422815</v>
      </c>
      <c r="K33" s="40">
        <f t="shared" si="2"/>
        <v>2.021762995746248</v>
      </c>
      <c r="L33" s="40">
        <f t="shared" si="2"/>
        <v>1.829040025822911</v>
      </c>
      <c r="M33" s="40">
        <f aca="true" t="shared" si="3" ref="M33:N47">M4/M$19*100</f>
        <v>1.8304146723408146</v>
      </c>
      <c r="N33" s="40">
        <f t="shared" si="3"/>
        <v>2.039741898910837</v>
      </c>
      <c r="O33" s="40">
        <f aca="true" t="shared" si="4" ref="O33:P47">O4/O$19*100</f>
        <v>1.8006085234498241</v>
      </c>
      <c r="P33" s="40">
        <f t="shared" si="4"/>
        <v>1.9911048712282626</v>
      </c>
      <c r="Q33" s="40">
        <f aca="true" t="shared" si="5" ref="Q33:Q47">Q4/Q$19*100</f>
        <v>1.8890783058741634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24.520751208293483</v>
      </c>
      <c r="E34" s="40">
        <f t="shared" si="6"/>
        <v>21.637259909150178</v>
      </c>
      <c r="F34" s="40">
        <f t="shared" si="6"/>
        <v>20.42311565992736</v>
      </c>
      <c r="G34" s="40">
        <f t="shared" si="6"/>
        <v>20.039738878255083</v>
      </c>
      <c r="H34" s="40">
        <f t="shared" si="6"/>
        <v>17.215169730569578</v>
      </c>
      <c r="I34" s="40">
        <f t="shared" si="6"/>
        <v>18.857807930636845</v>
      </c>
      <c r="J34" s="40">
        <f t="shared" si="6"/>
        <v>19.710274790402877</v>
      </c>
      <c r="K34" s="40">
        <f t="shared" si="6"/>
        <v>18.26490331713374</v>
      </c>
      <c r="L34" s="40">
        <f t="shared" si="6"/>
        <v>19.786184307610768</v>
      </c>
      <c r="M34" s="40">
        <f t="shared" si="3"/>
        <v>19.23475205255495</v>
      </c>
      <c r="N34" s="40">
        <f t="shared" si="3"/>
        <v>22.80581873393765</v>
      </c>
      <c r="O34" s="40">
        <f t="shared" si="4"/>
        <v>15.269757235439544</v>
      </c>
      <c r="P34" s="40">
        <f t="shared" si="4"/>
        <v>19.495111450935717</v>
      </c>
      <c r="Q34" s="40">
        <f t="shared" si="5"/>
        <v>17.008964497787836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9.120973542326558</v>
      </c>
      <c r="E35" s="40">
        <f t="shared" si="6"/>
        <v>11.087598022525055</v>
      </c>
      <c r="F35" s="40">
        <f t="shared" si="6"/>
        <v>11.454601329735887</v>
      </c>
      <c r="G35" s="40">
        <f t="shared" si="6"/>
        <v>12.1402239022952</v>
      </c>
      <c r="H35" s="40">
        <f t="shared" si="6"/>
        <v>12.510601183221407</v>
      </c>
      <c r="I35" s="40">
        <f t="shared" si="6"/>
        <v>12.29059688862669</v>
      </c>
      <c r="J35" s="40">
        <f t="shared" si="6"/>
        <v>13.469751866158372</v>
      </c>
      <c r="K35" s="40">
        <f t="shared" si="6"/>
        <v>15.086082053360835</v>
      </c>
      <c r="L35" s="40">
        <f t="shared" si="6"/>
        <v>21.84709307401066</v>
      </c>
      <c r="M35" s="40">
        <f t="shared" si="3"/>
        <v>13.594829189956235</v>
      </c>
      <c r="N35" s="40">
        <f t="shared" si="3"/>
        <v>15.392249327704127</v>
      </c>
      <c r="O35" s="40">
        <f t="shared" si="4"/>
        <v>15.915773281473006</v>
      </c>
      <c r="P35" s="40">
        <f t="shared" si="4"/>
        <v>18.650951243408347</v>
      </c>
      <c r="Q35" s="40">
        <f t="shared" si="5"/>
        <v>17.049038976248966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8.11949507646581</v>
      </c>
      <c r="E36" s="40">
        <f t="shared" si="6"/>
        <v>7.531782261321256</v>
      </c>
      <c r="F36" s="40">
        <f t="shared" si="6"/>
        <v>7.988310535579308</v>
      </c>
      <c r="G36" s="40">
        <f t="shared" si="6"/>
        <v>8.967922908210408</v>
      </c>
      <c r="H36" s="40">
        <f t="shared" si="6"/>
        <v>9.164313112436513</v>
      </c>
      <c r="I36" s="40">
        <f t="shared" si="6"/>
        <v>9.30835373743546</v>
      </c>
      <c r="J36" s="40">
        <f t="shared" si="6"/>
        <v>8.729945906119669</v>
      </c>
      <c r="K36" s="40">
        <f t="shared" si="6"/>
        <v>9.46526955028385</v>
      </c>
      <c r="L36" s="40">
        <f t="shared" si="6"/>
        <v>8.911855704853322</v>
      </c>
      <c r="M36" s="40">
        <f t="shared" si="3"/>
        <v>9.332575278294495</v>
      </c>
      <c r="N36" s="40">
        <f t="shared" si="3"/>
        <v>11.011572549550047</v>
      </c>
      <c r="O36" s="40">
        <f t="shared" si="4"/>
        <v>25.80968053516028</v>
      </c>
      <c r="P36" s="40">
        <f t="shared" si="4"/>
        <v>10.273047972212014</v>
      </c>
      <c r="Q36" s="40">
        <f t="shared" si="5"/>
        <v>16.147783692553407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0.00743918276848135</v>
      </c>
      <c r="E37" s="40">
        <f t="shared" si="6"/>
        <v>0.006417159583706155</v>
      </c>
      <c r="F37" s="40">
        <f t="shared" si="6"/>
        <v>0.006071354491093292</v>
      </c>
      <c r="G37" s="40">
        <f t="shared" si="6"/>
        <v>0.005651691047244733</v>
      </c>
      <c r="H37" s="40">
        <f t="shared" si="6"/>
        <v>0.005883147228594648</v>
      </c>
      <c r="I37" s="40">
        <f t="shared" si="6"/>
        <v>0.005843152880815169</v>
      </c>
      <c r="J37" s="40">
        <f t="shared" si="6"/>
        <v>0.00574748560488564</v>
      </c>
      <c r="K37" s="40">
        <f t="shared" si="6"/>
        <v>0</v>
      </c>
      <c r="L37" s="40">
        <f t="shared" si="6"/>
        <v>0.0007766756232899545</v>
      </c>
      <c r="M37" s="40">
        <f t="shared" si="3"/>
        <v>0.0008282944043246245</v>
      </c>
      <c r="N37" s="40">
        <f t="shared" si="3"/>
        <v>0.00092265954029042</v>
      </c>
      <c r="O37" s="40">
        <f t="shared" si="4"/>
        <v>0.0008309529301726987</v>
      </c>
      <c r="P37" s="40">
        <f t="shared" si="4"/>
        <v>0.0009154757700112475</v>
      </c>
      <c r="Q37" s="40">
        <f t="shared" si="5"/>
        <v>0.0008581258771119121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6.834467091560659</v>
      </c>
      <c r="E38" s="40">
        <f t="shared" si="6"/>
        <v>6.2148953326629135</v>
      </c>
      <c r="F38" s="40">
        <f t="shared" si="6"/>
        <v>6.412130722349155</v>
      </c>
      <c r="G38" s="40">
        <f t="shared" si="6"/>
        <v>3.419596523733357</v>
      </c>
      <c r="H38" s="40">
        <f t="shared" si="6"/>
        <v>4.202498636421146</v>
      </c>
      <c r="I38" s="40">
        <f t="shared" si="6"/>
        <v>3.311131699033979</v>
      </c>
      <c r="J38" s="40">
        <f t="shared" si="6"/>
        <v>3.7722029090933016</v>
      </c>
      <c r="K38" s="40">
        <f t="shared" si="6"/>
        <v>4.656557318876672</v>
      </c>
      <c r="L38" s="40">
        <f t="shared" si="6"/>
        <v>3.0109228552957004</v>
      </c>
      <c r="M38" s="40">
        <f t="shared" si="3"/>
        <v>3.707081304219116</v>
      </c>
      <c r="N38" s="40">
        <f t="shared" si="3"/>
        <v>3.294134450317275</v>
      </c>
      <c r="O38" s="40">
        <f t="shared" si="4"/>
        <v>2.2215858969339166</v>
      </c>
      <c r="P38" s="40">
        <f t="shared" si="4"/>
        <v>2.485168834787933</v>
      </c>
      <c r="Q38" s="40">
        <f t="shared" si="5"/>
        <v>2.288501576634674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10.944720752393973</v>
      </c>
      <c r="E39" s="40">
        <f t="shared" si="6"/>
        <v>12.20124740344237</v>
      </c>
      <c r="F39" s="40">
        <f t="shared" si="6"/>
        <v>10.145732797659859</v>
      </c>
      <c r="G39" s="40">
        <f t="shared" si="6"/>
        <v>8.17370710758028</v>
      </c>
      <c r="H39" s="40">
        <f t="shared" si="6"/>
        <v>8.775653268566733</v>
      </c>
      <c r="I39" s="40">
        <f t="shared" si="6"/>
        <v>8.683083579614014</v>
      </c>
      <c r="J39" s="40">
        <f t="shared" si="6"/>
        <v>9.047546420900488</v>
      </c>
      <c r="K39" s="40">
        <f t="shared" si="6"/>
        <v>8.855435090480942</v>
      </c>
      <c r="L39" s="40">
        <f t="shared" si="6"/>
        <v>8.312930064709507</v>
      </c>
      <c r="M39" s="40">
        <f t="shared" si="3"/>
        <v>9.104877146545656</v>
      </c>
      <c r="N39" s="40">
        <f t="shared" si="3"/>
        <v>9.01866484890435</v>
      </c>
      <c r="O39" s="40">
        <f t="shared" si="4"/>
        <v>7.309145069092074</v>
      </c>
      <c r="P39" s="40">
        <f t="shared" si="4"/>
        <v>8.401614093639623</v>
      </c>
      <c r="Q39" s="40">
        <f t="shared" si="5"/>
        <v>9.282433425307266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13.898745646691602</v>
      </c>
      <c r="E40" s="40">
        <f t="shared" si="6"/>
        <v>15.67007683435084</v>
      </c>
      <c r="F40" s="40">
        <f t="shared" si="6"/>
        <v>17.927398774210694</v>
      </c>
      <c r="G40" s="40">
        <f t="shared" si="6"/>
        <v>21.02764425941398</v>
      </c>
      <c r="H40" s="40">
        <f t="shared" si="6"/>
        <v>20.039718331922206</v>
      </c>
      <c r="I40" s="40">
        <f t="shared" si="6"/>
        <v>19.331279312563623</v>
      </c>
      <c r="J40" s="40">
        <f t="shared" si="6"/>
        <v>16.288045281876947</v>
      </c>
      <c r="K40" s="40">
        <f t="shared" si="6"/>
        <v>14.917239492056103</v>
      </c>
      <c r="L40" s="40">
        <f t="shared" si="6"/>
        <v>11.735863804648062</v>
      </c>
      <c r="M40" s="40">
        <f t="shared" si="3"/>
        <v>14.54029412071662</v>
      </c>
      <c r="N40" s="40">
        <f t="shared" si="3"/>
        <v>9.334786460598654</v>
      </c>
      <c r="O40" s="40">
        <f t="shared" si="4"/>
        <v>7.681893934508944</v>
      </c>
      <c r="P40" s="40">
        <f t="shared" si="4"/>
        <v>13.364170219170393</v>
      </c>
      <c r="Q40" s="40">
        <f t="shared" si="5"/>
        <v>7.5948945629316045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6.552696091789953</v>
      </c>
      <c r="E41" s="40">
        <f t="shared" si="6"/>
        <v>5.761207099061148</v>
      </c>
      <c r="F41" s="40">
        <f t="shared" si="6"/>
        <v>7.2228204266585845</v>
      </c>
      <c r="G41" s="40">
        <f t="shared" si="6"/>
        <v>6.221899009047472</v>
      </c>
      <c r="H41" s="40">
        <f t="shared" si="6"/>
        <v>7.228934877458651</v>
      </c>
      <c r="I41" s="40">
        <f t="shared" si="6"/>
        <v>7.253341509054071</v>
      </c>
      <c r="J41" s="40">
        <f t="shared" si="6"/>
        <v>7.772089344317494</v>
      </c>
      <c r="K41" s="40">
        <f t="shared" si="6"/>
        <v>8.20241094965509</v>
      </c>
      <c r="L41" s="40">
        <f t="shared" si="6"/>
        <v>8.70557065930751</v>
      </c>
      <c r="M41" s="40">
        <f t="shared" si="3"/>
        <v>8.865400668367322</v>
      </c>
      <c r="N41" s="40">
        <f t="shared" si="3"/>
        <v>9.454307777447877</v>
      </c>
      <c r="O41" s="40">
        <f t="shared" si="4"/>
        <v>8.3514591865835</v>
      </c>
      <c r="P41" s="40">
        <f t="shared" si="4"/>
        <v>9.38560407027851</v>
      </c>
      <c r="Q41" s="40">
        <f t="shared" si="5"/>
        <v>8.077933619157902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11.07350084690028</v>
      </c>
      <c r="E42" s="40">
        <f t="shared" si="6"/>
        <v>11.295025695032821</v>
      </c>
      <c r="F42" s="40">
        <f t="shared" si="6"/>
        <v>9.885242035561282</v>
      </c>
      <c r="G42" s="40">
        <f t="shared" si="6"/>
        <v>10.278757744689283</v>
      </c>
      <c r="H42" s="40">
        <f t="shared" si="6"/>
        <v>10.316098665340714</v>
      </c>
      <c r="I42" s="40">
        <f t="shared" si="6"/>
        <v>10.232258287069174</v>
      </c>
      <c r="J42" s="40">
        <f t="shared" si="6"/>
        <v>10.33609114542714</v>
      </c>
      <c r="K42" s="40">
        <f t="shared" si="6"/>
        <v>9.172452464177502</v>
      </c>
      <c r="L42" s="40">
        <f t="shared" si="6"/>
        <v>8.403738978584567</v>
      </c>
      <c r="M42" s="40">
        <f t="shared" si="3"/>
        <v>11.970378204194782</v>
      </c>
      <c r="N42" s="40">
        <f t="shared" si="3"/>
        <v>8.721623836503253</v>
      </c>
      <c r="O42" s="40">
        <f t="shared" si="4"/>
        <v>7.556370184877055</v>
      </c>
      <c r="P42" s="40">
        <f t="shared" si="4"/>
        <v>7.358923810627611</v>
      </c>
      <c r="Q42" s="40">
        <f t="shared" si="5"/>
        <v>11.08012132526901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0</v>
      </c>
      <c r="E43" s="40">
        <f t="shared" si="6"/>
        <v>0</v>
      </c>
      <c r="F43" s="40">
        <f t="shared" si="6"/>
        <v>0.1054293048517614</v>
      </c>
      <c r="G43" s="40">
        <f t="shared" si="6"/>
        <v>0</v>
      </c>
      <c r="H43" s="40">
        <f t="shared" si="6"/>
        <v>0.6161179096114677</v>
      </c>
      <c r="I43" s="40">
        <f t="shared" si="6"/>
        <v>0.34849478973801556</v>
      </c>
      <c r="J43" s="40">
        <f t="shared" si="6"/>
        <v>0.37254786209981616</v>
      </c>
      <c r="K43" s="40">
        <f t="shared" si="6"/>
        <v>1.3236470376865932</v>
      </c>
      <c r="L43" s="40">
        <f t="shared" si="6"/>
        <v>0.0028892333186386304</v>
      </c>
      <c r="M43" s="40">
        <f t="shared" si="3"/>
        <v>0</v>
      </c>
      <c r="N43" s="40">
        <f t="shared" si="3"/>
        <v>0.05672510853705502</v>
      </c>
      <c r="O43" s="40">
        <f t="shared" si="4"/>
        <v>0.10330406827906988</v>
      </c>
      <c r="P43" s="40">
        <f t="shared" si="4"/>
        <v>0</v>
      </c>
      <c r="Q43" s="40">
        <f t="shared" si="5"/>
        <v>0.0018020643419350154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6.854413280834503</v>
      </c>
      <c r="E44" s="40">
        <f t="shared" si="6"/>
        <v>6.6261214357544995</v>
      </c>
      <c r="F44" s="40">
        <f t="shared" si="6"/>
        <v>6.67187231988328</v>
      </c>
      <c r="G44" s="40">
        <f t="shared" si="6"/>
        <v>7.803180880669651</v>
      </c>
      <c r="H44" s="40">
        <f t="shared" si="6"/>
        <v>7.813740976368531</v>
      </c>
      <c r="I44" s="40">
        <f t="shared" si="6"/>
        <v>8.167706935611271</v>
      </c>
      <c r="J44" s="40">
        <f t="shared" si="6"/>
        <v>8.329907058656726</v>
      </c>
      <c r="K44" s="40">
        <f t="shared" si="6"/>
        <v>8.034239730542424</v>
      </c>
      <c r="L44" s="40">
        <f t="shared" si="6"/>
        <v>7.453134616215061</v>
      </c>
      <c r="M44" s="40">
        <f t="shared" si="3"/>
        <v>7.8185690684056866</v>
      </c>
      <c r="N44" s="40">
        <f t="shared" si="3"/>
        <v>8.869452348048585</v>
      </c>
      <c r="O44" s="40">
        <f t="shared" si="4"/>
        <v>7.979591131272615</v>
      </c>
      <c r="P44" s="40">
        <f t="shared" si="4"/>
        <v>8.593387957941578</v>
      </c>
      <c r="Q44" s="40">
        <f t="shared" si="5"/>
        <v>9.578589828016128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100</v>
      </c>
      <c r="E48" s="37">
        <f t="shared" si="7"/>
        <v>100</v>
      </c>
      <c r="F48" s="37">
        <f t="shared" si="7"/>
        <v>100</v>
      </c>
      <c r="G48" s="37">
        <f t="shared" si="7"/>
        <v>100</v>
      </c>
      <c r="H48" s="37">
        <f t="shared" si="7"/>
        <v>100.00000000000001</v>
      </c>
      <c r="I48" s="37">
        <f t="shared" si="7"/>
        <v>99.99999999999997</v>
      </c>
      <c r="J48" s="37">
        <f t="shared" si="7"/>
        <v>100.00000000000001</v>
      </c>
      <c r="K48" s="37">
        <f t="shared" si="7"/>
        <v>99.99999999999999</v>
      </c>
      <c r="L48" s="37">
        <f t="shared" si="7"/>
        <v>100.00000000000003</v>
      </c>
      <c r="M48" s="37">
        <f>SUM(M33:M47)</f>
        <v>100</v>
      </c>
      <c r="N48" s="37">
        <f>SUM(N33:N47)</f>
        <v>100</v>
      </c>
      <c r="O48" s="37">
        <f>SUM(O33:O47)</f>
        <v>100</v>
      </c>
      <c r="P48" s="37">
        <f>SUM(P33:P47)</f>
        <v>100</v>
      </c>
      <c r="Q48" s="37">
        <f>SUM(Q33:Q47)</f>
        <v>100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tabSelected="1" view="pageBreakPreview" zoomScale="75" zoomScaleNormal="75" zoomScaleSheetLayoutView="75" zoomScalePageLayoutView="0" workbookViewId="0" topLeftCell="A78">
      <selection activeCell="O85" sqref="O85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t="str">
        <f>'財政指標'!$M$1</f>
        <v>藤原町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</row>
    <row r="2" spans="16:31" ht="13.5">
      <c r="P2" t="s">
        <v>146</v>
      </c>
      <c r="Q2" s="47">
        <f>'歳入'!B4</f>
        <v>0</v>
      </c>
      <c r="R2" s="47">
        <f>'歳入'!D4</f>
        <v>2967139</v>
      </c>
      <c r="S2" s="47">
        <f>'歳入'!E4</f>
        <v>3285752</v>
      </c>
      <c r="T2" s="47">
        <f>'歳入'!F4</f>
        <v>3409757</v>
      </c>
      <c r="U2" s="47">
        <f>'歳入'!G4</f>
        <v>3411596</v>
      </c>
      <c r="V2" s="47">
        <f>'歳入'!H4</f>
        <v>3429158</v>
      </c>
      <c r="W2" s="47">
        <f>'歳入'!I4</f>
        <v>3399518</v>
      </c>
      <c r="X2" s="47">
        <f>'歳入'!J4</f>
        <v>3359207</v>
      </c>
      <c r="Y2" s="47">
        <f>'歳入'!K4</f>
        <v>3188181</v>
      </c>
      <c r="Z2" s="47">
        <f>'歳入'!L4</f>
        <v>3207276</v>
      </c>
      <c r="AA2" s="47">
        <f>'歳入'!M4</f>
        <v>3088575</v>
      </c>
      <c r="AB2" s="47">
        <f>'歳入'!N4</f>
        <v>2979173</v>
      </c>
      <c r="AC2" s="47">
        <f>'歳入'!O4</f>
        <v>2889063</v>
      </c>
      <c r="AD2" s="47">
        <f>'歳入'!P4</f>
        <v>2648603</v>
      </c>
      <c r="AE2" s="47">
        <f>'歳入'!Q4</f>
        <v>2541504</v>
      </c>
    </row>
    <row r="3" spans="16:31" ht="13.5">
      <c r="P3" s="47" t="s">
        <v>181</v>
      </c>
      <c r="Q3" s="47">
        <f>'歳入'!B15</f>
        <v>0</v>
      </c>
      <c r="R3" s="47">
        <f>'歳入'!D15</f>
        <v>730832</v>
      </c>
      <c r="S3" s="47">
        <f>'歳入'!E15</f>
        <v>668749</v>
      </c>
      <c r="T3" s="47">
        <f>'歳入'!F15</f>
        <v>327529</v>
      </c>
      <c r="U3" s="47">
        <f>'歳入'!G15</f>
        <v>282345</v>
      </c>
      <c r="V3" s="47">
        <f>'歳入'!H15</f>
        <v>415189</v>
      </c>
      <c r="W3" s="47">
        <f>'歳入'!I15</f>
        <v>505150</v>
      </c>
      <c r="X3" s="47">
        <f>'歳入'!J15</f>
        <v>428404</v>
      </c>
      <c r="Y3" s="47">
        <f>'歳入'!K15</f>
        <v>511586</v>
      </c>
      <c r="Z3" s="47">
        <f>'歳入'!L15</f>
        <v>680497</v>
      </c>
      <c r="AA3" s="47">
        <f>'歳入'!M15</f>
        <v>936884</v>
      </c>
      <c r="AB3" s="47">
        <f>'歳入'!N15</f>
        <v>813479</v>
      </c>
      <c r="AC3" s="47">
        <f>'歳入'!O15</f>
        <v>657570</v>
      </c>
      <c r="AD3" s="47">
        <f>'歳入'!P15</f>
        <v>606653</v>
      </c>
      <c r="AE3" s="47">
        <f>'歳入'!Q15</f>
        <v>622920</v>
      </c>
    </row>
    <row r="4" spans="16:31" ht="13.5">
      <c r="P4" t="s">
        <v>147</v>
      </c>
      <c r="Q4" s="47">
        <f>'歳入'!B22</f>
        <v>0</v>
      </c>
      <c r="R4" s="47">
        <f>'歳入'!D22</f>
        <v>118417</v>
      </c>
      <c r="S4" s="47">
        <f>'歳入'!E22</f>
        <v>189789</v>
      </c>
      <c r="T4" s="47">
        <f>'歳入'!F22</f>
        <v>325365</v>
      </c>
      <c r="U4" s="47">
        <f>'歳入'!G22</f>
        <v>415167</v>
      </c>
      <c r="V4" s="47">
        <f>'歳入'!H22</f>
        <v>281503</v>
      </c>
      <c r="W4" s="47">
        <f>'歳入'!I22</f>
        <v>384852</v>
      </c>
      <c r="X4" s="47">
        <f>'歳入'!J22</f>
        <v>285143</v>
      </c>
      <c r="Y4" s="47">
        <f>'歳入'!K22</f>
        <v>332035</v>
      </c>
      <c r="Z4" s="47">
        <f>'歳入'!L22</f>
        <v>393463</v>
      </c>
      <c r="AA4" s="47">
        <f>'歳入'!M22</f>
        <v>319781</v>
      </c>
      <c r="AB4" s="47">
        <f>'歳入'!N22</f>
        <v>148015</v>
      </c>
      <c r="AC4" s="47">
        <f>'歳入'!O22</f>
        <v>379686</v>
      </c>
      <c r="AD4" s="47">
        <f>'歳入'!P22</f>
        <v>260816</v>
      </c>
      <c r="AE4" s="47">
        <f>'歳入'!Q22</f>
        <v>318952</v>
      </c>
    </row>
    <row r="5" spans="16:31" ht="13.5">
      <c r="P5" t="s">
        <v>188</v>
      </c>
      <c r="Q5" s="47">
        <f>'歳入'!B28</f>
        <v>0</v>
      </c>
      <c r="R5" s="47">
        <f>'歳入'!D23</f>
        <v>281889</v>
      </c>
      <c r="S5" s="47">
        <f>'歳入'!E23</f>
        <v>353508</v>
      </c>
      <c r="T5" s="47">
        <f>'歳入'!F23</f>
        <v>372364</v>
      </c>
      <c r="U5" s="47">
        <f>'歳入'!G23</f>
        <v>192554</v>
      </c>
      <c r="V5" s="47">
        <f>'歳入'!H23</f>
        <v>247372</v>
      </c>
      <c r="W5" s="47">
        <f>'歳入'!I23</f>
        <v>210428</v>
      </c>
      <c r="X5" s="47">
        <f>'歳入'!J23</f>
        <v>240205</v>
      </c>
      <c r="Y5" s="47">
        <f>'歳入'!K23</f>
        <v>274555</v>
      </c>
      <c r="Z5" s="47">
        <f>'歳入'!L23</f>
        <v>253149</v>
      </c>
      <c r="AA5" s="47">
        <f>'歳入'!M23</f>
        <v>242003</v>
      </c>
      <c r="AB5" s="47">
        <f>'歳入'!N23</f>
        <v>177427</v>
      </c>
      <c r="AC5" s="47">
        <f>'歳入'!O23</f>
        <v>181895</v>
      </c>
      <c r="AD5" s="47">
        <f>'歳入'!P23</f>
        <v>196161</v>
      </c>
      <c r="AE5" s="47">
        <f>'歳入'!Q23</f>
        <v>183342</v>
      </c>
    </row>
    <row r="6" spans="16:31" ht="13.5">
      <c r="P6" t="s">
        <v>148</v>
      </c>
      <c r="Q6" s="47">
        <f>'歳入'!B29</f>
        <v>0</v>
      </c>
      <c r="R6" s="47">
        <f>'歳入'!D29</f>
        <v>158900</v>
      </c>
      <c r="S6" s="47">
        <f>'歳入'!E29</f>
        <v>441200</v>
      </c>
      <c r="T6" s="47">
        <f>'歳入'!F29</f>
        <v>544720</v>
      </c>
      <c r="U6" s="47">
        <f>'歳入'!G29</f>
        <v>422380</v>
      </c>
      <c r="V6" s="47">
        <f>'歳入'!H29</f>
        <v>414200</v>
      </c>
      <c r="W6" s="47">
        <f>'歳入'!I29</f>
        <v>399100</v>
      </c>
      <c r="X6" s="47">
        <f>'歳入'!J29</f>
        <v>250100</v>
      </c>
      <c r="Y6" s="47">
        <f>'歳入'!K29</f>
        <v>549100</v>
      </c>
      <c r="Z6" s="47">
        <f>'歳入'!L29</f>
        <v>728400</v>
      </c>
      <c r="AA6" s="47">
        <f>'歳入'!M29</f>
        <v>466500</v>
      </c>
      <c r="AB6" s="47">
        <f>'歳入'!N29</f>
        <v>254300</v>
      </c>
      <c r="AC6" s="47">
        <f>'歳入'!O29</f>
        <v>916974</v>
      </c>
      <c r="AD6" s="47">
        <f>'歳入'!P29</f>
        <v>565100</v>
      </c>
      <c r="AE6" s="47">
        <f>'歳入'!Q29</f>
        <v>746400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5514292</v>
      </c>
      <c r="S7" s="47">
        <f>'歳入'!E32</f>
        <v>6225474</v>
      </c>
      <c r="T7" s="47">
        <f>'歳入'!F32</f>
        <v>6633276</v>
      </c>
      <c r="U7" s="47">
        <f>'歳入'!G32</f>
        <v>6084769</v>
      </c>
      <c r="V7" s="47">
        <f>'歳入'!H32</f>
        <v>5869174</v>
      </c>
      <c r="W7" s="47">
        <f>'歳入'!I32</f>
        <v>5930500</v>
      </c>
      <c r="X7" s="47">
        <f>'歳入'!J32</f>
        <v>5967990</v>
      </c>
      <c r="Y7" s="47">
        <f>'歳入'!K32</f>
        <v>6358514</v>
      </c>
      <c r="Z7" s="47">
        <f>'歳入'!L32</f>
        <v>6684668</v>
      </c>
      <c r="AA7" s="47">
        <f>'歳入'!M32</f>
        <v>6312827</v>
      </c>
      <c r="AB7" s="47">
        <f>'歳入'!N32</f>
        <v>5669053</v>
      </c>
      <c r="AC7" s="47">
        <f>'歳入'!O32</f>
        <v>6196073</v>
      </c>
      <c r="AD7" s="47">
        <f>'歳入'!P32</f>
        <v>5580290</v>
      </c>
      <c r="AE7" s="47">
        <f>'歳入'!Q32</f>
        <v>5897736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</row>
    <row r="31" spans="16:31" ht="13.5">
      <c r="P31" t="s">
        <v>150</v>
      </c>
      <c r="Q31">
        <f>'税'!B4</f>
        <v>0</v>
      </c>
      <c r="R31" s="47">
        <f>'税'!D4</f>
        <v>873915</v>
      </c>
      <c r="S31" s="47">
        <f>'税'!E4</f>
        <v>1019630</v>
      </c>
      <c r="T31" s="47">
        <f>'税'!F4</f>
        <v>890327</v>
      </c>
      <c r="U31" s="47">
        <f>'税'!G4</f>
        <v>808623</v>
      </c>
      <c r="V31" s="47">
        <f>'税'!H4</f>
        <v>747931</v>
      </c>
      <c r="W31" s="47">
        <f>'税'!I4</f>
        <v>652101</v>
      </c>
      <c r="X31" s="47">
        <f>'税'!J4</f>
        <v>645479</v>
      </c>
      <c r="Y31" s="47">
        <f>'税'!K4</f>
        <v>567793</v>
      </c>
      <c r="Z31" s="47">
        <f>'税'!L4</f>
        <v>526373</v>
      </c>
      <c r="AA31" s="47">
        <f>'税'!M4</f>
        <v>524406</v>
      </c>
      <c r="AB31" s="47">
        <f>'税'!N4</f>
        <v>488400</v>
      </c>
      <c r="AC31" s="47">
        <f>'税'!O4</f>
        <v>456307</v>
      </c>
      <c r="AD31" s="47">
        <f>'税'!P4</f>
        <v>410358</v>
      </c>
      <c r="AE31" s="47">
        <f>'税'!Q4</f>
        <v>381210</v>
      </c>
    </row>
    <row r="32" spans="16:31" ht="13.5">
      <c r="P32" t="s">
        <v>151</v>
      </c>
      <c r="Q32">
        <f>'税'!B9</f>
        <v>0</v>
      </c>
      <c r="R32" s="47">
        <f>'税'!D9</f>
        <v>1181919</v>
      </c>
      <c r="S32" s="47">
        <f>'税'!E9</f>
        <v>1320419</v>
      </c>
      <c r="T32" s="47">
        <f>'税'!F9</f>
        <v>1552847</v>
      </c>
      <c r="U32" s="47">
        <f>'税'!G9</f>
        <v>1684677</v>
      </c>
      <c r="V32" s="47">
        <f>'税'!H9</f>
        <v>1764728</v>
      </c>
      <c r="W32" s="47">
        <f>'税'!I9</f>
        <v>1841019</v>
      </c>
      <c r="X32" s="47">
        <f>'税'!J9</f>
        <v>1821025</v>
      </c>
      <c r="Y32" s="47">
        <f>'税'!K9</f>
        <v>1761186</v>
      </c>
      <c r="Z32" s="47">
        <f>'税'!L9</f>
        <v>1833038</v>
      </c>
      <c r="AA32" s="47">
        <f>'税'!M9</f>
        <v>1755612</v>
      </c>
      <c r="AB32" s="47">
        <f>'税'!N9</f>
        <v>1726226</v>
      </c>
      <c r="AC32" s="47">
        <f>'税'!O9</f>
        <v>1701844</v>
      </c>
      <c r="AD32" s="47">
        <f>'税'!P9</f>
        <v>1540891</v>
      </c>
      <c r="AE32" s="47">
        <f>'税'!Q9</f>
        <v>1502038</v>
      </c>
    </row>
    <row r="33" spans="16:31" ht="13.5">
      <c r="P33" t="s">
        <v>152</v>
      </c>
      <c r="Q33">
        <f>'税'!B12</f>
        <v>0</v>
      </c>
      <c r="R33" s="47">
        <f>'税'!D12</f>
        <v>173805</v>
      </c>
      <c r="S33" s="47">
        <f>'税'!E12</f>
        <v>167603</v>
      </c>
      <c r="T33" s="47">
        <f>'税'!F12</f>
        <v>168679</v>
      </c>
      <c r="U33" s="47">
        <f>'税'!G12</f>
        <v>160634</v>
      </c>
      <c r="V33" s="47">
        <f>'税'!H12</f>
        <v>153517</v>
      </c>
      <c r="W33" s="47">
        <f>'税'!I12</f>
        <v>142515</v>
      </c>
      <c r="X33" s="47">
        <f>'税'!J12</f>
        <v>159961</v>
      </c>
      <c r="Y33" s="47">
        <f>'税'!K12</f>
        <v>157353</v>
      </c>
      <c r="Z33" s="47">
        <f>'税'!L12</f>
        <v>162094</v>
      </c>
      <c r="AA33" s="47">
        <f>'税'!M12</f>
        <v>156403</v>
      </c>
      <c r="AB33" s="47">
        <f>'税'!N12</f>
        <v>151633</v>
      </c>
      <c r="AC33" s="47">
        <f>'税'!O12</f>
        <v>142516</v>
      </c>
      <c r="AD33" s="47">
        <f>'税'!P12</f>
        <v>140105</v>
      </c>
      <c r="AE33" s="47">
        <f>'税'!Q12</f>
        <v>136681</v>
      </c>
    </row>
    <row r="34" spans="16:31" ht="13.5">
      <c r="P34" t="s">
        <v>149</v>
      </c>
      <c r="Q34">
        <f>'税'!B22</f>
        <v>0</v>
      </c>
      <c r="R34" s="47">
        <f>'税'!D22</f>
        <v>2967139</v>
      </c>
      <c r="S34" s="47">
        <f>'税'!E22</f>
        <v>3285752</v>
      </c>
      <c r="T34" s="47">
        <f>'税'!F22</f>
        <v>3409757</v>
      </c>
      <c r="U34" s="47">
        <f>'税'!G22</f>
        <v>3411596</v>
      </c>
      <c r="V34" s="47">
        <f>'税'!H22</f>
        <v>3429158</v>
      </c>
      <c r="W34" s="47">
        <f>'税'!I22</f>
        <v>3399518</v>
      </c>
      <c r="X34" s="47">
        <f>'税'!J22</f>
        <v>3359207</v>
      </c>
      <c r="Y34" s="47">
        <f>'税'!K22</f>
        <v>3188181</v>
      </c>
      <c r="Z34" s="47">
        <f>'税'!L22</f>
        <v>3207276</v>
      </c>
      <c r="AA34" s="47">
        <f>'税'!M22</f>
        <v>3088575</v>
      </c>
      <c r="AB34" s="47">
        <f>'税'!N22</f>
        <v>2979173</v>
      </c>
      <c r="AC34" s="47">
        <f>'税'!O22</f>
        <v>2889063</v>
      </c>
      <c r="AD34" s="47">
        <f>'税'!P22</f>
        <v>2648603</v>
      </c>
      <c r="AE34" s="47">
        <f>'税'!Q22</f>
        <v>2541504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</row>
    <row r="40" spans="13:31" ht="13.5">
      <c r="M40" s="39" t="str">
        <f>'財政指標'!$M$1</f>
        <v>藤原町</v>
      </c>
      <c r="P40" t="s">
        <v>155</v>
      </c>
      <c r="Q40">
        <f>'歳出（性質別）'!B4</f>
        <v>0</v>
      </c>
      <c r="R40" s="47">
        <f>'歳出（性質別）'!D4</f>
        <v>1459757</v>
      </c>
      <c r="S40" s="47">
        <f>'歳出（性質別）'!E4</f>
        <v>1568815</v>
      </c>
      <c r="T40" s="47">
        <f>'歳出（性質別）'!F4</f>
        <v>1634168</v>
      </c>
      <c r="U40" s="47">
        <f>'歳出（性質別）'!G4</f>
        <v>1671671</v>
      </c>
      <c r="V40" s="47">
        <f>'歳出（性質別）'!H4</f>
        <v>1691346</v>
      </c>
      <c r="W40" s="47">
        <f>'歳出（性質別）'!I4</f>
        <v>1726527</v>
      </c>
      <c r="X40" s="47">
        <f>'歳出（性質別）'!J4</f>
        <v>1797269</v>
      </c>
      <c r="Y40" s="47">
        <f>'歳出（性質別）'!K4</f>
        <v>1837757</v>
      </c>
      <c r="Z40" s="47">
        <f>'歳出（性質別）'!L4</f>
        <v>1882749</v>
      </c>
      <c r="AA40" s="47">
        <f>'歳出（性質別）'!M4</f>
        <v>1888083</v>
      </c>
      <c r="AB40" s="47">
        <f>'歳出（性質別）'!N4</f>
        <v>1870392</v>
      </c>
      <c r="AC40" s="47">
        <f>'歳出（性質別）'!O4</f>
        <v>1827538</v>
      </c>
      <c r="AD40" s="47">
        <f>'歳出（性質別）'!P4</f>
        <v>1779778</v>
      </c>
      <c r="AE40" s="47">
        <f>'歳出（性質別）'!Q4</f>
        <v>1788626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27596</v>
      </c>
      <c r="S41" s="47">
        <f>'歳出（性質別）'!E6</f>
        <v>36972</v>
      </c>
      <c r="T41" s="47">
        <f>'歳出（性質別）'!F6</f>
        <v>48271</v>
      </c>
      <c r="U41" s="47">
        <f>'歳出（性質別）'!G6</f>
        <v>45812</v>
      </c>
      <c r="V41" s="47">
        <f>'歳出（性質別）'!H6</f>
        <v>52113</v>
      </c>
      <c r="W41" s="47">
        <f>'歳出（性質別）'!I6</f>
        <v>57321</v>
      </c>
      <c r="X41" s="47">
        <f>'歳出（性質別）'!J6</f>
        <v>200215</v>
      </c>
      <c r="Y41" s="47">
        <f>'歳出（性質別）'!K6</f>
        <v>222776</v>
      </c>
      <c r="Z41" s="47">
        <f>'歳出（性質別）'!L6</f>
        <v>229971</v>
      </c>
      <c r="AA41" s="47">
        <f>'歳出（性質別）'!M6</f>
        <v>132156</v>
      </c>
      <c r="AB41" s="47">
        <f>'歳出（性質別）'!N6</f>
        <v>146544</v>
      </c>
      <c r="AC41" s="47">
        <f>'歳出（性質別）'!O6</f>
        <v>162074</v>
      </c>
      <c r="AD41" s="47">
        <f>'歳出（性質別）'!P6</f>
        <v>227084</v>
      </c>
      <c r="AE41" s="47">
        <f>'歳出（性質別）'!Q6</f>
        <v>257090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358365</v>
      </c>
      <c r="S42" s="47">
        <f>'歳出（性質別）'!E7</f>
        <v>401625</v>
      </c>
      <c r="T42" s="47">
        <f>'歳出（性質別）'!F7</f>
        <v>427429</v>
      </c>
      <c r="U42" s="47">
        <f>'歳出（性質別）'!G7</f>
        <v>458345</v>
      </c>
      <c r="V42" s="47">
        <f>'歳出（性質別）'!H7</f>
        <v>440909</v>
      </c>
      <c r="W42" s="47">
        <f>'歳出（性質別）'!I7</f>
        <v>464047</v>
      </c>
      <c r="X42" s="47">
        <f>'歳出（性質別）'!J7</f>
        <v>481151</v>
      </c>
      <c r="Y42" s="47">
        <f>'歳出（性質別）'!K7</f>
        <v>502616</v>
      </c>
      <c r="Z42" s="47">
        <f>'歳出（性質別）'!L7</f>
        <v>479796</v>
      </c>
      <c r="AA42" s="47">
        <f>'歳出（性質別）'!M7</f>
        <v>471962</v>
      </c>
      <c r="AB42" s="47">
        <f>'歳出（性質別）'!N7</f>
        <v>480636</v>
      </c>
      <c r="AC42" s="47">
        <f>'歳出（性質別）'!O7</f>
        <v>480137</v>
      </c>
      <c r="AD42" s="47">
        <f>'歳出（性質別）'!P7</f>
        <v>469331</v>
      </c>
      <c r="AE42" s="47">
        <f>'歳出（性質別）'!Q7</f>
        <v>558102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737444</v>
      </c>
      <c r="S43" s="47">
        <f>'歳出（性質別）'!E10</f>
        <v>796794</v>
      </c>
      <c r="T43" s="47">
        <f>'歳出（性質別）'!F10</f>
        <v>918066</v>
      </c>
      <c r="U43" s="47">
        <f>'歳出（性質別）'!G10</f>
        <v>958579</v>
      </c>
      <c r="V43" s="47">
        <f>'歳出（性質別）'!H10</f>
        <v>964084</v>
      </c>
      <c r="W43" s="47">
        <f>'歳出（性質別）'!I10</f>
        <v>1012006</v>
      </c>
      <c r="X43" s="47">
        <f>'歳出（性質別）'!J10</f>
        <v>892982</v>
      </c>
      <c r="Y43" s="47">
        <f>'歳出（性質別）'!K10</f>
        <v>905312</v>
      </c>
      <c r="Z43" s="47">
        <f>'歳出（性質別）'!L10</f>
        <v>911666</v>
      </c>
      <c r="AA43" s="47">
        <f>'歳出（性質別）'!M10</f>
        <v>944238</v>
      </c>
      <c r="AB43" s="47">
        <f>'歳出（性質別）'!N10</f>
        <v>918876</v>
      </c>
      <c r="AC43" s="47">
        <f>'歳出（性質別）'!O10</f>
        <v>891520</v>
      </c>
      <c r="AD43" s="47">
        <f>'歳出（性質別）'!P10</f>
        <v>982033</v>
      </c>
      <c r="AE43" s="47">
        <f>'歳出（性質別）'!Q10</f>
        <v>990533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79860</v>
      </c>
      <c r="S44" s="47">
        <f>'歳出（性質別）'!E11</f>
        <v>53462</v>
      </c>
      <c r="T44" s="47">
        <f>'歳出（性質別）'!F11</f>
        <v>115493</v>
      </c>
      <c r="U44" s="47">
        <f>'歳出（性質別）'!G11</f>
        <v>95678</v>
      </c>
      <c r="V44" s="47">
        <f>'歳出（性質別）'!H11</f>
        <v>102408</v>
      </c>
      <c r="W44" s="47">
        <f>'歳出（性質別）'!I11</f>
        <v>77490</v>
      </c>
      <c r="X44" s="47">
        <f>'歳出（性質別）'!J11</f>
        <v>59768</v>
      </c>
      <c r="Y44" s="47">
        <f>'歳出（性質別）'!K11</f>
        <v>74083</v>
      </c>
      <c r="Z44" s="47">
        <f>'歳出（性質別）'!L11</f>
        <v>72075</v>
      </c>
      <c r="AA44" s="47">
        <f>'歳出（性質別）'!M11</f>
        <v>72866</v>
      </c>
      <c r="AB44" s="47">
        <f>'歳出（性質別）'!N11</f>
        <v>41321</v>
      </c>
      <c r="AC44" s="47">
        <f>'歳出（性質別）'!O11</f>
        <v>40414</v>
      </c>
      <c r="AD44" s="47">
        <f>'歳出（性質別）'!P11</f>
        <v>39062</v>
      </c>
      <c r="AE44" s="47">
        <f>'歳出（性質別）'!Q11</f>
        <v>36229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65631</v>
      </c>
      <c r="S45" s="47">
        <f>'歳出（性質別）'!E16</f>
        <v>69595</v>
      </c>
      <c r="T45" s="47">
        <f>'歳出（性質別）'!F16</f>
        <v>74183</v>
      </c>
      <c r="U45" s="47">
        <f>'歳出（性質別）'!G16</f>
        <v>76441</v>
      </c>
      <c r="V45" s="47">
        <f>'歳出（性質別）'!H16</f>
        <v>89801</v>
      </c>
      <c r="W45" s="47">
        <f>'歳出（性質別）'!I16</f>
        <v>94960</v>
      </c>
      <c r="X45" s="47">
        <f>'歳出（性質別）'!J16</f>
        <v>72982</v>
      </c>
      <c r="Y45" s="47">
        <f>'歳出（性質別）'!K16</f>
        <v>111850</v>
      </c>
      <c r="Z45" s="47">
        <f>'歳出（性質別）'!L16</f>
        <v>114450</v>
      </c>
      <c r="AA45" s="47">
        <f>'歳出（性質別）'!M16</f>
        <v>82920</v>
      </c>
      <c r="AB45" s="47">
        <f>'歳出（性質別）'!N16</f>
        <v>75130</v>
      </c>
      <c r="AC45" s="47">
        <f>'歳出（性質別）'!O16</f>
        <v>81350</v>
      </c>
      <c r="AD45" s="47">
        <f>'歳出（性質別）'!P16</f>
        <v>110250</v>
      </c>
      <c r="AE45" s="47">
        <f>'歳出（性質別）'!Q16</f>
        <v>109350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1141153</v>
      </c>
      <c r="S46" s="47">
        <f>'歳出（性質別）'!E18</f>
        <v>1739256</v>
      </c>
      <c r="T46" s="47">
        <f>'歳出（性質別）'!F18</f>
        <v>1877291</v>
      </c>
      <c r="U46" s="47">
        <f>'歳出（性質別）'!G18</f>
        <v>1496861</v>
      </c>
      <c r="V46" s="47">
        <f>'歳出（性質別）'!H18</f>
        <v>1352930</v>
      </c>
      <c r="W46" s="47">
        <f>'歳出（性質別）'!I18</f>
        <v>1247403</v>
      </c>
      <c r="X46" s="47">
        <f>'歳出（性質別）'!J18</f>
        <v>1182775</v>
      </c>
      <c r="Y46" s="47">
        <f>'歳出（性質別）'!K18</f>
        <v>1372631</v>
      </c>
      <c r="Z46" s="47">
        <f>'歳出（性質別）'!L18</f>
        <v>1474869</v>
      </c>
      <c r="AA46" s="47">
        <f>'歳出（性質別）'!M18</f>
        <v>1278588</v>
      </c>
      <c r="AB46" s="47">
        <f>'歳出（性質別）'!N18</f>
        <v>589207</v>
      </c>
      <c r="AC46" s="47">
        <f>'歳出（性質別）'!O18</f>
        <v>1496619</v>
      </c>
      <c r="AD46" s="47">
        <f>'歳出（性質別）'!P18</f>
        <v>599929</v>
      </c>
      <c r="AE46" s="47">
        <f>'歳出（性質別）'!Q18</f>
        <v>862544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5229069</v>
      </c>
      <c r="S47" s="47">
        <f>'歳出（性質別）'!E23</f>
        <v>6061882</v>
      </c>
      <c r="T47" s="47">
        <f>'歳出（性質別）'!F23</f>
        <v>6407137</v>
      </c>
      <c r="U47" s="47">
        <f>'歳出（性質別）'!G23</f>
        <v>5874348</v>
      </c>
      <c r="V47" s="47">
        <f>'歳出（性質別）'!H23</f>
        <v>5643238</v>
      </c>
      <c r="W47" s="47">
        <f>'歳出（性質別）'!I23</f>
        <v>5681864</v>
      </c>
      <c r="X47" s="47">
        <f>'歳出（性質別）'!J23</f>
        <v>5776439</v>
      </c>
      <c r="Y47" s="47">
        <f>'歳出（性質別）'!K23</f>
        <v>6256124</v>
      </c>
      <c r="Z47" s="47">
        <f>'歳出（性質別）'!L23</f>
        <v>6437694</v>
      </c>
      <c r="AA47" s="47">
        <f>'歳出（性質別）'!M23</f>
        <v>6036501</v>
      </c>
      <c r="AB47" s="47">
        <f>'歳出（性質別）'!N23</f>
        <v>5419117</v>
      </c>
      <c r="AC47" s="47">
        <f>'歳出（性質別）'!O23</f>
        <v>6017188</v>
      </c>
      <c r="AD47" s="47">
        <f>'歳出（性質別）'!P23</f>
        <v>5461641</v>
      </c>
      <c r="AE47" s="47">
        <f>'歳出（性質別）'!Q23</f>
        <v>5826651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1282207</v>
      </c>
      <c r="S55" s="47">
        <f>'歳出（目的別）'!E5</f>
        <v>1311623</v>
      </c>
      <c r="T55" s="47">
        <f>'歳出（目的別）'!F5</f>
        <v>1308537</v>
      </c>
      <c r="U55" s="47">
        <f>'歳出（目的別）'!G5</f>
        <v>1177204</v>
      </c>
      <c r="V55" s="47">
        <f>'歳出（目的別）'!H5</f>
        <v>971493</v>
      </c>
      <c r="W55" s="47">
        <f>'歳出（目的別）'!I5</f>
        <v>1071475</v>
      </c>
      <c r="X55" s="47">
        <f>'歳出（目的別）'!J5</f>
        <v>1138552</v>
      </c>
      <c r="Y55" s="47">
        <f>'歳出（目的別）'!K5</f>
        <v>1142675</v>
      </c>
      <c r="Z55" s="47">
        <f>'歳出（目的別）'!L5</f>
        <v>1273774</v>
      </c>
      <c r="AA55" s="47">
        <f>'歳出（目的別）'!M5</f>
        <v>1161106</v>
      </c>
      <c r="AB55" s="47">
        <f>'歳出（目的別）'!N5</f>
        <v>1235874</v>
      </c>
      <c r="AC55" s="47">
        <f>'歳出（目的別）'!O5</f>
        <v>918810</v>
      </c>
      <c r="AD55" s="47">
        <f>'歳出（目的別）'!P5</f>
        <v>1064753</v>
      </c>
      <c r="AE55" s="47">
        <f>'歳出（目的別）'!Q5</f>
        <v>991053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476942</v>
      </c>
      <c r="S56" s="47">
        <f>'歳出（目的別）'!E6</f>
        <v>672116</v>
      </c>
      <c r="T56" s="47">
        <f>'歳出（目的別）'!F6</f>
        <v>733912</v>
      </c>
      <c r="U56" s="47">
        <f>'歳出（目的別）'!G6</f>
        <v>713159</v>
      </c>
      <c r="V56" s="47">
        <f>'歳出（目的別）'!H6</f>
        <v>706003</v>
      </c>
      <c r="W56" s="47">
        <f>'歳出（目的別）'!I6</f>
        <v>698335</v>
      </c>
      <c r="X56" s="47">
        <f>'歳出（目的別）'!J6</f>
        <v>778072</v>
      </c>
      <c r="Y56" s="47">
        <f>'歳出（目的別）'!K6</f>
        <v>943804</v>
      </c>
      <c r="Z56" s="47">
        <f>'歳出（目的別）'!L6</f>
        <v>1406449</v>
      </c>
      <c r="AA56" s="47">
        <f>'歳出（目的別）'!M6</f>
        <v>820652</v>
      </c>
      <c r="AB56" s="47">
        <f>'歳出（目的別）'!N6</f>
        <v>834124</v>
      </c>
      <c r="AC56" s="47">
        <f>'歳出（目的別）'!O6</f>
        <v>957682</v>
      </c>
      <c r="AD56" s="47">
        <f>'歳出（目的別）'!P6</f>
        <v>1018648</v>
      </c>
      <c r="AE56" s="47">
        <f>'歳出（目的別）'!Q6</f>
        <v>993388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424574</v>
      </c>
      <c r="S57" s="47">
        <f>'歳出（目的別）'!E7</f>
        <v>456567</v>
      </c>
      <c r="T57" s="47">
        <f>'歳出（目的別）'!F7</f>
        <v>511822</v>
      </c>
      <c r="U57" s="47">
        <f>'歳出（目的別）'!G7</f>
        <v>526807</v>
      </c>
      <c r="V57" s="47">
        <f>'歳出（目的別）'!H7</f>
        <v>517164</v>
      </c>
      <c r="W57" s="47">
        <f>'歳出（目的別）'!I7</f>
        <v>528888</v>
      </c>
      <c r="X57" s="47">
        <f>'歳出（目的別）'!J7</f>
        <v>504280</v>
      </c>
      <c r="Y57" s="47">
        <f>'歳出（目的別）'!K7</f>
        <v>592159</v>
      </c>
      <c r="Z57" s="47">
        <f>'歳出（目的別）'!L7</f>
        <v>573718</v>
      </c>
      <c r="AA57" s="47">
        <f>'歳出（目的別）'!M7</f>
        <v>563361</v>
      </c>
      <c r="AB57" s="47">
        <f>'歳出（目的別）'!N7</f>
        <v>596730</v>
      </c>
      <c r="AC57" s="47">
        <f>'歳出（目的別）'!O7</f>
        <v>1553017</v>
      </c>
      <c r="AD57" s="47">
        <f>'歳出（目的別）'!P7</f>
        <v>561077</v>
      </c>
      <c r="AE57" s="47">
        <f>'歳出（目的別）'!Q7</f>
        <v>940875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357379</v>
      </c>
      <c r="S58" s="47">
        <f>'歳出（目的別）'!E9</f>
        <v>376739</v>
      </c>
      <c r="T58" s="47">
        <f>'歳出（目的別）'!F9</f>
        <v>410834</v>
      </c>
      <c r="U58" s="47">
        <f>'歳出（目的別）'!G9</f>
        <v>200879</v>
      </c>
      <c r="V58" s="47">
        <f>'歳出（目的別）'!H9</f>
        <v>237157</v>
      </c>
      <c r="W58" s="47">
        <f>'歳出（目的別）'!I9</f>
        <v>188134</v>
      </c>
      <c r="X58" s="47">
        <f>'歳出（目的別）'!J9</f>
        <v>217899</v>
      </c>
      <c r="Y58" s="47">
        <f>'歳出（目的別）'!K9</f>
        <v>291320</v>
      </c>
      <c r="Z58" s="47">
        <f>'歳出（目的別）'!L9</f>
        <v>193834</v>
      </c>
      <c r="AA58" s="47">
        <f>'歳出（目的別）'!M9</f>
        <v>223778</v>
      </c>
      <c r="AB58" s="47">
        <f>'歳出（目的別）'!N9</f>
        <v>178513</v>
      </c>
      <c r="AC58" s="47">
        <f>'歳出（目的別）'!O9</f>
        <v>133677</v>
      </c>
      <c r="AD58" s="47">
        <f>'歳出（目的別）'!P9</f>
        <v>135731</v>
      </c>
      <c r="AE58" s="47">
        <f>'歳出（目的別）'!Q9</f>
        <v>133343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572307</v>
      </c>
      <c r="S59" s="47">
        <f>'歳出（目的別）'!E10</f>
        <v>739624</v>
      </c>
      <c r="T59" s="47">
        <f>'歳出（目的別）'!F10</f>
        <v>650051</v>
      </c>
      <c r="U59" s="47">
        <f>'歳出（目的別）'!G10</f>
        <v>480152</v>
      </c>
      <c r="V59" s="47">
        <f>'歳出（目的別）'!H10</f>
        <v>495231</v>
      </c>
      <c r="W59" s="47">
        <f>'歳出（目的別）'!I10</f>
        <v>493361</v>
      </c>
      <c r="X59" s="47">
        <f>'歳出（目的別）'!J10</f>
        <v>522626</v>
      </c>
      <c r="Y59" s="47">
        <f>'歳出（目的別）'!K10</f>
        <v>554007</v>
      </c>
      <c r="Z59" s="47">
        <f>'歳出（目的別）'!L10</f>
        <v>535161</v>
      </c>
      <c r="AA59" s="47">
        <f>'歳出（目的別）'!M10</f>
        <v>549616</v>
      </c>
      <c r="AB59" s="47">
        <f>'歳出（目的別）'!N10</f>
        <v>488732</v>
      </c>
      <c r="AC59" s="47">
        <f>'歳出（目的別）'!O10</f>
        <v>439805</v>
      </c>
      <c r="AD59" s="47">
        <f>'歳出（目的別）'!P10</f>
        <v>458866</v>
      </c>
      <c r="AE59" s="47">
        <f>'歳出（目的別）'!Q10</f>
        <v>540855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726775</v>
      </c>
      <c r="S60" s="47">
        <f>'歳出（目的別）'!E11</f>
        <v>949900</v>
      </c>
      <c r="T60" s="47">
        <f>'歳出（目的別）'!F11</f>
        <v>1148633</v>
      </c>
      <c r="U60" s="47">
        <f>'歳出（目的別）'!G11</f>
        <v>1235237</v>
      </c>
      <c r="V60" s="47">
        <f>'歳出（目的別）'!H11</f>
        <v>1130889</v>
      </c>
      <c r="W60" s="47">
        <f>'歳出（目的別）'!I11</f>
        <v>1098377</v>
      </c>
      <c r="X60" s="47">
        <f>'歳出（目的別）'!J11</f>
        <v>940869</v>
      </c>
      <c r="Y60" s="47">
        <f>'歳出（目的別）'!K11</f>
        <v>933241</v>
      </c>
      <c r="Z60" s="47">
        <f>'歳出（目的別）'!L11</f>
        <v>755519</v>
      </c>
      <c r="AA60" s="47">
        <f>'歳出（目的別）'!M11</f>
        <v>877725</v>
      </c>
      <c r="AB60" s="47">
        <f>'歳出（目的別）'!N11</f>
        <v>505863</v>
      </c>
      <c r="AC60" s="47">
        <f>'歳出（目的別）'!O11</f>
        <v>462234</v>
      </c>
      <c r="AD60" s="47">
        <f>'歳出（目的別）'!P11</f>
        <v>729903</v>
      </c>
      <c r="AE60" s="47">
        <f>'歳出（目的別）'!Q11</f>
        <v>442528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579041</v>
      </c>
      <c r="S61" s="47">
        <f>'歳出（目的別）'!E13</f>
        <v>684690</v>
      </c>
      <c r="T61" s="47">
        <f>'歳出（目的別）'!F13</f>
        <v>633361</v>
      </c>
      <c r="U61" s="47">
        <f>'歳出（目的別）'!G13</f>
        <v>603810</v>
      </c>
      <c r="V61" s="47">
        <f>'歳出（目的別）'!H13</f>
        <v>582162</v>
      </c>
      <c r="W61" s="47">
        <f>'歳出（目的別）'!I13</f>
        <v>581383</v>
      </c>
      <c r="X61" s="47">
        <f>'歳出（目的別）'!J13</f>
        <v>597058</v>
      </c>
      <c r="Y61" s="47">
        <f>'歳出（目的別）'!K13</f>
        <v>573840</v>
      </c>
      <c r="Z61" s="47">
        <f>'歳出（目的別）'!L13</f>
        <v>541007</v>
      </c>
      <c r="AA61" s="47">
        <f>'歳出（目的別）'!M13</f>
        <v>722592</v>
      </c>
      <c r="AB61" s="47">
        <f>'歳出（目的別）'!N13</f>
        <v>472635</v>
      </c>
      <c r="AC61" s="47">
        <f>'歳出（目的別）'!O13</f>
        <v>454681</v>
      </c>
      <c r="AD61" s="47">
        <f>'歳出（目的別）'!P13</f>
        <v>401918</v>
      </c>
      <c r="AE61" s="47">
        <f>'歳出（目的別）'!Q13</f>
        <v>645600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358422</v>
      </c>
      <c r="S62" s="47">
        <f>'歳出（目的別）'!E15</f>
        <v>401667</v>
      </c>
      <c r="T62" s="47">
        <f>'歳出（目的別）'!F15</f>
        <v>427476</v>
      </c>
      <c r="U62" s="47">
        <f>'歳出（目的別）'!G15</f>
        <v>458386</v>
      </c>
      <c r="V62" s="47">
        <f>'歳出（目的別）'!H15</f>
        <v>440948</v>
      </c>
      <c r="W62" s="47">
        <f>'歳出（目的別）'!I15</f>
        <v>464078</v>
      </c>
      <c r="X62" s="47">
        <f>'歳出（目的別）'!J15</f>
        <v>481172</v>
      </c>
      <c r="Y62" s="47">
        <f>'歳出（目的別）'!K15</f>
        <v>502632</v>
      </c>
      <c r="Z62" s="47">
        <f>'歳出（目的別）'!L15</f>
        <v>479810</v>
      </c>
      <c r="AA62" s="47">
        <f>'歳出（目的別）'!M15</f>
        <v>471968</v>
      </c>
      <c r="AB62" s="47">
        <f>'歳出（目的別）'!N15</f>
        <v>480646</v>
      </c>
      <c r="AC62" s="47">
        <f>'歳出（目的別）'!O15</f>
        <v>480147</v>
      </c>
      <c r="AD62" s="47">
        <f>'歳出（目的別）'!P15</f>
        <v>469340</v>
      </c>
      <c r="AE62" s="47">
        <f>'歳出（目的別）'!Q15</f>
        <v>558111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5229069</v>
      </c>
      <c r="S63" s="47">
        <f>'歳出（目的別）'!E19</f>
        <v>6061872</v>
      </c>
      <c r="T63" s="47">
        <f>'歳出（目的別）'!F19</f>
        <v>6407137</v>
      </c>
      <c r="U63" s="47">
        <f>'歳出（目的別）'!G19</f>
        <v>5874348</v>
      </c>
      <c r="V63" s="47">
        <f>'歳出（目的別）'!H19</f>
        <v>5643238</v>
      </c>
      <c r="W63" s="47">
        <f>'歳出（目的別）'!I19</f>
        <v>5681864</v>
      </c>
      <c r="X63" s="47">
        <f>'歳出（目的別）'!J19</f>
        <v>5776439</v>
      </c>
      <c r="Y63" s="47">
        <f>'歳出（目的別）'!K19</f>
        <v>6256124</v>
      </c>
      <c r="Z63" s="47">
        <f>'歳出（目的別）'!L19</f>
        <v>6437694</v>
      </c>
      <c r="AA63" s="47">
        <f>'歳出（目的別）'!M19</f>
        <v>6036501</v>
      </c>
      <c r="AB63" s="47">
        <f>'歳出（目的別）'!N19</f>
        <v>5419117</v>
      </c>
      <c r="AC63" s="47">
        <f>'歳出（目的別）'!O19</f>
        <v>6017188</v>
      </c>
      <c r="AD63" s="47">
        <f>'歳出（目的別）'!P19</f>
        <v>5461641</v>
      </c>
      <c r="AE63" s="47">
        <f>'歳出（目的別）'!Q19</f>
        <v>5826651</v>
      </c>
    </row>
    <row r="77" spans="13:31" ht="13.5">
      <c r="M77" t="str">
        <f>'財政指標'!$M$1</f>
        <v>藤原町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294379</v>
      </c>
      <c r="S78" s="47">
        <f>'歳出（性質別）'!E19</f>
        <v>424134</v>
      </c>
      <c r="T78" s="47">
        <f>'歳出（性質別）'!F19</f>
        <v>598551</v>
      </c>
      <c r="U78" s="47">
        <f>'歳出（性質別）'!G19</f>
        <v>603294</v>
      </c>
      <c r="V78" s="47">
        <f>'歳出（性質別）'!H19</f>
        <v>348693</v>
      </c>
      <c r="W78" s="47">
        <f>'歳出（性質別）'!I19</f>
        <v>259912</v>
      </c>
      <c r="X78" s="47">
        <f>'歳出（性質別）'!J19</f>
        <v>38403</v>
      </c>
      <c r="Y78" s="47">
        <f>'歳出（性質別）'!K19</f>
        <v>111807</v>
      </c>
      <c r="Z78" s="47">
        <f>'歳出（性質別）'!L19</f>
        <v>248716</v>
      </c>
      <c r="AA78" s="47">
        <f>'歳出（性質別）'!M19</f>
        <v>484640</v>
      </c>
      <c r="AB78" s="47">
        <f>'歳出（性質別）'!N19</f>
        <v>93846</v>
      </c>
      <c r="AC78" s="47">
        <f>'歳出（性質別）'!O19</f>
        <v>817539</v>
      </c>
      <c r="AD78" s="47">
        <f>'歳出（性質別）'!P19</f>
        <v>201750</v>
      </c>
      <c r="AE78" s="47">
        <f>'歳出（性質別）'!Q19</f>
        <v>510001</v>
      </c>
    </row>
    <row r="79" spans="13:31" ht="13.5">
      <c r="M79" s="39" t="str">
        <f>'財政指標'!$M$1</f>
        <v>藤原町</v>
      </c>
      <c r="P79" t="s">
        <v>172</v>
      </c>
      <c r="Q79">
        <f>'歳出（性質別）'!B20</f>
        <v>0</v>
      </c>
      <c r="R79" s="47">
        <f>'歳出（性質別）'!D20</f>
        <v>831435</v>
      </c>
      <c r="S79" s="47">
        <f>'歳出（性質別）'!E20</f>
        <v>1291232</v>
      </c>
      <c r="T79" s="47">
        <f>'歳出（性質別）'!F20</f>
        <v>1256990</v>
      </c>
      <c r="U79" s="47">
        <f>'歳出（性質別）'!G20</f>
        <v>876367</v>
      </c>
      <c r="V79" s="47">
        <f>'歳出（性質別）'!H20</f>
        <v>982953</v>
      </c>
      <c r="W79" s="47">
        <f>'歳出（性質別）'!I20</f>
        <v>969961</v>
      </c>
      <c r="X79" s="47">
        <f>'歳出（性質別）'!J20</f>
        <v>1128222</v>
      </c>
      <c r="Y79" s="47">
        <f>'歳出（性質別）'!K20</f>
        <v>1251984</v>
      </c>
      <c r="Z79" s="47">
        <f>'歳出（性質別）'!L20</f>
        <v>1191086</v>
      </c>
      <c r="AA79" s="47">
        <f>'歳出（性質別）'!M20</f>
        <v>790518</v>
      </c>
      <c r="AB79" s="47">
        <f>'歳出（性質別）'!N20</f>
        <v>476961</v>
      </c>
      <c r="AC79" s="47">
        <f>'歳出（性質別）'!O20</f>
        <v>668478</v>
      </c>
      <c r="AD79" s="47">
        <f>'歳出（性質別）'!P20</f>
        <v>392494</v>
      </c>
      <c r="AE79" s="47">
        <f>'歳出（性質別）'!Q20</f>
        <v>343202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7">
        <f>'財政指標'!E6</f>
        <v>5229069</v>
      </c>
      <c r="S94" s="47">
        <f>'財政指標'!F6</f>
        <v>6061872</v>
      </c>
      <c r="T94" s="47">
        <f>'財政指標'!G6</f>
        <v>6407137</v>
      </c>
      <c r="U94" s="47">
        <f>'財政指標'!H6</f>
        <v>5874348</v>
      </c>
      <c r="V94" s="47">
        <f>'財政指標'!I6</f>
        <v>5643238</v>
      </c>
      <c r="W94" s="47">
        <f>'財政指標'!J6</f>
        <v>5681864</v>
      </c>
      <c r="X94" s="47">
        <f>'財政指標'!K6</f>
        <v>5776439</v>
      </c>
      <c r="Y94" s="47">
        <f>'財政指標'!L6</f>
        <v>6256124</v>
      </c>
      <c r="Z94" s="47">
        <f>'財政指標'!M6</f>
        <v>6437694</v>
      </c>
      <c r="AA94" s="47">
        <f>'財政指標'!N6</f>
        <v>6036501</v>
      </c>
      <c r="AB94" s="47">
        <f>'財政指標'!O6</f>
        <v>5419117</v>
      </c>
      <c r="AC94" s="47">
        <f>'財政指標'!P6</f>
        <v>6017188</v>
      </c>
      <c r="AD94" s="47">
        <f>'財政指標'!Q6</f>
        <v>5461641</v>
      </c>
      <c r="AE94" s="47">
        <f>'財政指標'!R6</f>
        <v>5826651</v>
      </c>
    </row>
    <row r="95" spans="16:31" ht="13.5">
      <c r="P95" t="s">
        <v>154</v>
      </c>
      <c r="Q95">
        <f>'財政指標'!B29</f>
        <v>0</v>
      </c>
      <c r="R95" s="47">
        <f>'財政指標'!E29</f>
        <v>2866223</v>
      </c>
      <c r="S95" s="47">
        <f>'財政指標'!F29</f>
        <v>3056111</v>
      </c>
      <c r="T95" s="47">
        <f>'財政指標'!G29</f>
        <v>3187504</v>
      </c>
      <c r="U95" s="47">
        <f>'財政指標'!H29</f>
        <v>3162183</v>
      </c>
      <c r="V95" s="47">
        <f>'財政指標'!I29</f>
        <v>3294100</v>
      </c>
      <c r="W95" s="47">
        <f>'財政指標'!J29</f>
        <v>3386464</v>
      </c>
      <c r="X95" s="47">
        <f>'財政指標'!K29</f>
        <v>3306707</v>
      </c>
      <c r="Y95" s="47">
        <f>'財政指標'!L29</f>
        <v>3492643</v>
      </c>
      <c r="Z95" s="47">
        <f>'財政指標'!M29</f>
        <v>3871532</v>
      </c>
      <c r="AA95" s="47">
        <f>'財政指標'!N29</f>
        <v>3992929</v>
      </c>
      <c r="AB95" s="47">
        <f>'財政指標'!O29</f>
        <v>3886211</v>
      </c>
      <c r="AC95" s="47">
        <f>'財政指標'!P29</f>
        <v>4430468</v>
      </c>
      <c r="AD95" s="47">
        <f>'財政指標'!Q29</f>
        <v>4623147</v>
      </c>
      <c r="AE95" s="47">
        <f>'財政指標'!R29</f>
        <v>4901925</v>
      </c>
    </row>
  </sheetData>
  <sheetProtection/>
  <printOptions/>
  <pageMargins left="0.7874015748031497" right="0.7874015748031497" top="0.7874015748031497" bottom="0.71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2007-02-19T20:33:54Z</cp:lastPrinted>
  <dcterms:created xsi:type="dcterms:W3CDTF">2002-01-04T12:12:41Z</dcterms:created>
  <dcterms:modified xsi:type="dcterms:W3CDTF">2007-11-30T08:11:27Z</dcterms:modified>
  <cp:category/>
  <cp:version/>
  <cp:contentType/>
  <cp:contentStatus/>
</cp:coreProperties>
</file>