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405" windowHeight="6375" tabRatio="601" activeTab="0"/>
  </bookViews>
  <sheets>
    <sheet name="財政指標" sheetId="1" r:id="rId1"/>
    <sheet name="歳入" sheetId="2" r:id="rId2"/>
    <sheet name="税" sheetId="3" r:id="rId3"/>
    <sheet name="歳出（性質別）" sheetId="4" r:id="rId4"/>
    <sheet name="歳出（目的別）" sheetId="5" r:id="rId5"/>
    <sheet name="グラフ" sheetId="6" r:id="rId6"/>
  </sheets>
  <definedNames>
    <definedName name="_xlnm.Print_Area" localSheetId="5">'グラフ'!$A$1:$N$114</definedName>
    <definedName name="_xlnm.Print_Titles" localSheetId="3">'歳出（性質別）'!$A:$A</definedName>
    <definedName name="_xlnm.Print_Titles" localSheetId="4">'歳出（目的別）'!$A:$A</definedName>
    <definedName name="_xlnm.Print_Titles" localSheetId="1">'歳入'!$A:$A</definedName>
    <definedName name="_xlnm.Print_Titles" localSheetId="0">'財政指標'!$A:$B</definedName>
    <definedName name="_xlnm.Print_Titles" localSheetId="2">'税'!$A:$A</definedName>
  </definedNames>
  <calcPr fullCalcOnLoad="1"/>
</workbook>
</file>

<file path=xl/sharedStrings.xml><?xml version="1.0" encoding="utf-8"?>
<sst xmlns="http://schemas.openxmlformats.org/spreadsheetml/2006/main" count="410" uniqueCount="207">
  <si>
    <t>　 歳 入 合 計</t>
  </si>
  <si>
    <t>一般財源(1～11）</t>
  </si>
  <si>
    <t>９７（H9）</t>
  </si>
  <si>
    <t>９６（H8）</t>
  </si>
  <si>
    <t>９５（H7）</t>
  </si>
  <si>
    <t>９４（H6）</t>
  </si>
  <si>
    <t>９３（H5）</t>
  </si>
  <si>
    <t>９２（H4）</t>
  </si>
  <si>
    <t>９１（H3）</t>
  </si>
  <si>
    <t>９０（H2）</t>
  </si>
  <si>
    <t>８９（元）</t>
  </si>
  <si>
    <t>依存財源（2～11+15+16+22）</t>
  </si>
  <si>
    <t>自主財源（1+12+13+14+17～21）</t>
  </si>
  <si>
    <t>収支状況</t>
  </si>
  <si>
    <t>うち政府資金</t>
  </si>
  <si>
    <t>物件等購入</t>
  </si>
  <si>
    <t>保証・補償</t>
  </si>
  <si>
    <t>その他</t>
  </si>
  <si>
    <t>実質的なもの</t>
  </si>
  <si>
    <t>財政調整基金現在高</t>
  </si>
  <si>
    <t>減債基金現在高</t>
  </si>
  <si>
    <t>その他特定目的基金現在高</t>
  </si>
  <si>
    <t>１歳入総額</t>
  </si>
  <si>
    <t>２歳出総額</t>
  </si>
  <si>
    <t>３歳入歳出差引</t>
  </si>
  <si>
    <t>４翌年度繰越財源</t>
  </si>
  <si>
    <t>５実質収支</t>
  </si>
  <si>
    <t>６単年度収支</t>
  </si>
  <si>
    <t>７積立金</t>
  </si>
  <si>
    <t>８繰上償還金</t>
  </si>
  <si>
    <t>９積立金取崩額</t>
  </si>
  <si>
    <t>10実質単年度収支</t>
  </si>
  <si>
    <t>12実質収支比率</t>
  </si>
  <si>
    <t>13基準財政収入額</t>
  </si>
  <si>
    <t>14基準財政需要額</t>
  </si>
  <si>
    <t>15標準税収入額</t>
  </si>
  <si>
    <t>16標準財政規模</t>
  </si>
  <si>
    <t>17財政力指数</t>
  </si>
  <si>
    <t>18経常収支比率</t>
  </si>
  <si>
    <t>19公債費負担比率</t>
  </si>
  <si>
    <t>20公債費比率</t>
  </si>
  <si>
    <t>21起債制限比率</t>
  </si>
  <si>
    <t>22積立金現在高</t>
  </si>
  <si>
    <t>23地方債現在高</t>
  </si>
  <si>
    <t>24債務負担行為額</t>
  </si>
  <si>
    <t>25収益事業収入</t>
  </si>
  <si>
    <t>26土地開発基金現在高</t>
  </si>
  <si>
    <t>１市町村民税</t>
  </si>
  <si>
    <t xml:space="preserve">   個人均等割</t>
  </si>
  <si>
    <t>　　所得割</t>
  </si>
  <si>
    <t>　　法人均等割</t>
  </si>
  <si>
    <t>　　法人税割</t>
  </si>
  <si>
    <t>２固定資産税</t>
  </si>
  <si>
    <t>　　うち純固定資産税</t>
  </si>
  <si>
    <t>３軽自動車税</t>
  </si>
  <si>
    <t>４市町村たばこ税</t>
  </si>
  <si>
    <t>５鉱産税</t>
  </si>
  <si>
    <t>６特別土地保有税</t>
  </si>
  <si>
    <t>７法廷外普通税</t>
  </si>
  <si>
    <t>８旧法による税</t>
  </si>
  <si>
    <t>９目的税</t>
  </si>
  <si>
    <t>　　入湯税</t>
  </si>
  <si>
    <t>　　事業所税</t>
  </si>
  <si>
    <t>　　都市計画税</t>
  </si>
  <si>
    <t>　　水利地益税等</t>
  </si>
  <si>
    <t>　  合　　　　 計</t>
  </si>
  <si>
    <t xml:space="preserve"> 　歳 　出 　合　計</t>
  </si>
  <si>
    <t>１人　件　費</t>
  </si>
  <si>
    <t>　　うち職員給与費</t>
  </si>
  <si>
    <t>２扶　助　費</t>
  </si>
  <si>
    <t>３公　債　費</t>
  </si>
  <si>
    <t>　　元利償還金</t>
  </si>
  <si>
    <t>　　一時借入金利子</t>
  </si>
  <si>
    <t>４物　件　費</t>
  </si>
  <si>
    <t>５維 持 補 修 費</t>
  </si>
  <si>
    <t>６補　助　費　等</t>
  </si>
  <si>
    <t>　　うち一部事務組合負担金</t>
  </si>
  <si>
    <t>７繰　出　金</t>
  </si>
  <si>
    <t>８積　立　金　</t>
  </si>
  <si>
    <t>９投資・出資金・貸出金</t>
  </si>
  <si>
    <t>10普 通 建 設 事 業 費</t>
  </si>
  <si>
    <t xml:space="preserve"> 　　うち補助事業費</t>
  </si>
  <si>
    <t xml:space="preserve"> 　　うち単独事業費</t>
  </si>
  <si>
    <t>11災 害 復 旧 事 業 費</t>
  </si>
  <si>
    <t>12失 業 対 策 事 業 費</t>
  </si>
  <si>
    <t>義 務 的 経 費（1～３）</t>
  </si>
  <si>
    <t>投 資 的 経 費（10～12）</t>
  </si>
  <si>
    <t>10前年度繰上充用金</t>
  </si>
  <si>
    <t>13 諸 支 出 金</t>
  </si>
  <si>
    <t>９８(H10)</t>
  </si>
  <si>
    <t>９９(H11)</t>
  </si>
  <si>
    <t>0 年度末住民基本台帳人口</t>
  </si>
  <si>
    <t>９０（H2）</t>
  </si>
  <si>
    <t>９１（H3）</t>
  </si>
  <si>
    <t>９２（H4）</t>
  </si>
  <si>
    <t>９３（H5）</t>
  </si>
  <si>
    <t>９４（H6）</t>
  </si>
  <si>
    <t>９５（H7）</t>
  </si>
  <si>
    <t>９６（H8）</t>
  </si>
  <si>
    <t>２ 総　務　費</t>
  </si>
  <si>
    <t>１ 議　会　費</t>
  </si>
  <si>
    <t>３ 民　生　費</t>
  </si>
  <si>
    <t>歳入の状況</t>
  </si>
  <si>
    <t>歳入の状況（構成比）</t>
  </si>
  <si>
    <t>税の状況</t>
  </si>
  <si>
    <t>性質別歳出の状況</t>
  </si>
  <si>
    <t>性質別歳出の状況（構成比）</t>
  </si>
  <si>
    <t>税の状況（構成比）</t>
  </si>
  <si>
    <t>目的別歳出</t>
  </si>
  <si>
    <t>目的別歳出（構成比）</t>
  </si>
  <si>
    <t>４ 衛　生　費</t>
  </si>
  <si>
    <t>５ 労　働　費</t>
  </si>
  <si>
    <t>６ 農 林 水 産 業 費</t>
  </si>
  <si>
    <t>７ 商　工　費</t>
  </si>
  <si>
    <t>８ 土　木　費</t>
  </si>
  <si>
    <t>９ 消　防　費</t>
  </si>
  <si>
    <t>10 教　育　費</t>
  </si>
  <si>
    <t>11 災 害 復 旧 費</t>
  </si>
  <si>
    <t>12 公　債　費</t>
  </si>
  <si>
    <t>15 特別区財調納付金</t>
  </si>
  <si>
    <t>14 前年度繰上充用金</t>
  </si>
  <si>
    <t xml:space="preserve">   歳 出 合　計</t>
  </si>
  <si>
    <t>１ 地 方 税</t>
  </si>
  <si>
    <t>２ 地方譲与税</t>
  </si>
  <si>
    <t>４ 地方消費税交付金</t>
  </si>
  <si>
    <t>５ ゴルフ場利用税交付金</t>
  </si>
  <si>
    <t>６ 特別地方消費税交付金</t>
  </si>
  <si>
    <t>７ 自動車取得税交付金</t>
  </si>
  <si>
    <t>８ 国有提供施設等助成交付金</t>
  </si>
  <si>
    <t>９ 地方特例交付金</t>
  </si>
  <si>
    <t>10 地方交付税</t>
  </si>
  <si>
    <t xml:space="preserve"> (1) 普通交付税</t>
  </si>
  <si>
    <t xml:space="preserve"> (2) 特別交付税</t>
  </si>
  <si>
    <t>11 交通安全対策特別交付金</t>
  </si>
  <si>
    <t>12 分担金・負担金</t>
  </si>
  <si>
    <t>13 使用料</t>
  </si>
  <si>
    <t>14 手 数 料</t>
  </si>
  <si>
    <t>15 国庫支出金</t>
  </si>
  <si>
    <t>16 県支出金</t>
  </si>
  <si>
    <t>17 財産収入</t>
  </si>
  <si>
    <t>18 寄 附 金</t>
  </si>
  <si>
    <t>19 繰 入 金</t>
  </si>
  <si>
    <t>20 繰 越 金</t>
  </si>
  <si>
    <t>21 諸 収 入</t>
  </si>
  <si>
    <t>22 地 方 債</t>
  </si>
  <si>
    <t>財政指標</t>
  </si>
  <si>
    <t xml:space="preserve"> 地 方 税</t>
  </si>
  <si>
    <t xml:space="preserve"> 国庫支出金</t>
  </si>
  <si>
    <t xml:space="preserve"> 地 方 債</t>
  </si>
  <si>
    <t>　  合　　　　 計</t>
  </si>
  <si>
    <t>市町村民税</t>
  </si>
  <si>
    <t>固定資産税</t>
  </si>
  <si>
    <t>市町村たばこ税</t>
  </si>
  <si>
    <t>歳出総額</t>
  </si>
  <si>
    <t>地方債現在高</t>
  </si>
  <si>
    <t>人　件　費</t>
  </si>
  <si>
    <t>扶　助　費</t>
  </si>
  <si>
    <t>公　債　費</t>
  </si>
  <si>
    <t>物　件　費</t>
  </si>
  <si>
    <t>維 持 補 修 費</t>
  </si>
  <si>
    <t>投資・出資金・貸出金</t>
  </si>
  <si>
    <t>総額</t>
  </si>
  <si>
    <t>普通建設事業費</t>
  </si>
  <si>
    <t xml:space="preserve"> 総　務　費</t>
  </si>
  <si>
    <t xml:space="preserve"> 民　生　費</t>
  </si>
  <si>
    <t xml:space="preserve"> 衛　生　費</t>
  </si>
  <si>
    <t xml:space="preserve"> 商　工　費</t>
  </si>
  <si>
    <t xml:space="preserve"> 土　木　費</t>
  </si>
  <si>
    <t xml:space="preserve"> 教　育　費</t>
  </si>
  <si>
    <t xml:space="preserve"> 公　債　費</t>
  </si>
  <si>
    <t xml:space="preserve"> 総　　額</t>
  </si>
  <si>
    <t xml:space="preserve"> 補助事業費</t>
  </si>
  <si>
    <t xml:space="preserve"> 単独事業費</t>
  </si>
  <si>
    <t>９７(H9）</t>
  </si>
  <si>
    <t>９８(H10）</t>
  </si>
  <si>
    <t>９９(H11）</t>
  </si>
  <si>
    <t>９９(H11)</t>
  </si>
  <si>
    <t>（百万円）</t>
  </si>
  <si>
    <t>　　　（百万円、％）</t>
  </si>
  <si>
    <t xml:space="preserve"> 農林水産業費</t>
  </si>
  <si>
    <t>特定財源（12～22）</t>
  </si>
  <si>
    <t>地方交付税</t>
  </si>
  <si>
    <t>００(H12)</t>
  </si>
  <si>
    <t>００(H12）</t>
  </si>
  <si>
    <t>11普 通 建 設 事 業 費</t>
  </si>
  <si>
    <t>12災 害 復 旧 事 業 費</t>
  </si>
  <si>
    <t>13失 業 対 策 事 業 費</t>
  </si>
  <si>
    <t>投 資 的 経 費（11～12）</t>
  </si>
  <si>
    <t>県支出金</t>
  </si>
  <si>
    <t>日光市</t>
  </si>
  <si>
    <t>０１(H13)</t>
  </si>
  <si>
    <t>０１(H13)</t>
  </si>
  <si>
    <t>０２(H14)</t>
  </si>
  <si>
    <t>０２(H14)</t>
  </si>
  <si>
    <t>０３(H15)</t>
  </si>
  <si>
    <t>０３(H15)</t>
  </si>
  <si>
    <t xml:space="preserve"> (1)減税補てん債</t>
  </si>
  <si>
    <t xml:space="preserve"> (2)臨時財政対策債</t>
  </si>
  <si>
    <t>０３(H16)</t>
  </si>
  <si>
    <t>０４(H16)</t>
  </si>
  <si>
    <t>０４(H16)</t>
  </si>
  <si>
    <t>3-1利子割交付金</t>
  </si>
  <si>
    <t>3-2配当割交付金</t>
  </si>
  <si>
    <t>3-3株式等譲渡所得割交付金</t>
  </si>
  <si>
    <t>3-1利子割交付金</t>
  </si>
  <si>
    <t>3-2配当割交付金</t>
  </si>
  <si>
    <t>3-3株式等譲渡所得割交付金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</si>
</sst>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;[Red]\-#,##0.00\ "/>
    <numFmt numFmtId="177" formatCode="#,##0.0;[Red]\-#,##0.0"/>
    <numFmt numFmtId="178" formatCode="0.0_);[Red]\(0.0\)"/>
    <numFmt numFmtId="179" formatCode="#,##0.0_ ;[Red]\-#,##0.0\ "/>
    <numFmt numFmtId="180" formatCode="[&lt;=999]000;[&lt;=99999]000\-00;000\-0000"/>
    <numFmt numFmtId="181" formatCode="#,##0;[Red]#,##0"/>
    <numFmt numFmtId="182" formatCode="#,"/>
    <numFmt numFmtId="183" formatCode="#,###,"/>
    <numFmt numFmtId="184" formatCode="0.0;[Red]0.0"/>
    <numFmt numFmtId="185" formatCode="0.0_);\(0.0\)"/>
    <numFmt numFmtId="186" formatCode="#,##0_);\(#,##0\)"/>
    <numFmt numFmtId="187" formatCode="#,##0.0_);\(#,##0.0\)"/>
    <numFmt numFmtId="188" formatCode="#,##0.0_ "/>
    <numFmt numFmtId="189" formatCode="0.00_ "/>
    <numFmt numFmtId="190" formatCode="0.0_ "/>
    <numFmt numFmtId="191" formatCode="#,##0,"/>
    <numFmt numFmtId="192" formatCode="#,##0.0"/>
    <numFmt numFmtId="193" formatCode="0.0%"/>
    <numFmt numFmtId="194" formatCode="&quot;¥&quot;#,##0.0;&quot;¥&quot;\-#,##0.0"/>
    <numFmt numFmtId="195" formatCode="#,##0;&quot;▲ &quot;#,##0"/>
    <numFmt numFmtId="196" formatCode="#,##0.0;&quot;▲ &quot;#,##0.0"/>
    <numFmt numFmtId="197" formatCode="#,##0_ "/>
    <numFmt numFmtId="198" formatCode="#,##0.00_ "/>
    <numFmt numFmtId="199" formatCode="0.00_);[Red]\(0.00\)"/>
    <numFmt numFmtId="200" formatCode="#,##0.0;[Red]#,##0.0"/>
    <numFmt numFmtId="201" formatCode="0_);\(0\)"/>
    <numFmt numFmtId="202" formatCode="0;[Red]0"/>
    <numFmt numFmtId="203" formatCode="0_ "/>
    <numFmt numFmtId="204" formatCode="0_ ;[Red]\-0\ "/>
    <numFmt numFmtId="205" formatCode="0_);[Red]\(0\)"/>
  </numFmts>
  <fonts count="52">
    <font>
      <sz val="11"/>
      <name val="ＭＳ Ｐゴシック"/>
      <family val="3"/>
    </font>
    <font>
      <sz val="6"/>
      <name val="ＭＳ Ｐゴシック"/>
      <family val="3"/>
    </font>
    <font>
      <sz val="7"/>
      <name val="ＭＳ Ｐ明朝"/>
      <family val="1"/>
    </font>
    <font>
      <sz val="10"/>
      <color indexed="8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sz val="12"/>
      <color indexed="8"/>
      <name val="ＭＳ 明朝"/>
      <family val="1"/>
    </font>
    <font>
      <sz val="11"/>
      <color indexed="8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8"/>
      <color indexed="8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4"/>
      <color indexed="8"/>
      <name val="ＭＳ Ｐゴシック"/>
      <family val="3"/>
    </font>
    <font>
      <sz val="9.2"/>
      <color indexed="8"/>
      <name val="ＭＳ Ｐゴシック"/>
      <family val="3"/>
    </font>
    <font>
      <sz val="10.1"/>
      <color indexed="8"/>
      <name val="ＭＳ Ｐゴシック"/>
      <family val="3"/>
    </font>
    <font>
      <sz val="11.25"/>
      <color indexed="8"/>
      <name val="ＭＳ Ｐゴシック"/>
      <family val="3"/>
    </font>
    <font>
      <sz val="8.25"/>
      <color indexed="8"/>
      <name val="ＭＳ Ｐゴシック"/>
      <family val="3"/>
    </font>
    <font>
      <sz val="12.2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51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3" fillId="0" borderId="10" xfId="0" applyFont="1" applyFill="1" applyBorder="1" applyAlignment="1" applyProtection="1">
      <alignment vertical="center"/>
      <protection/>
    </xf>
    <xf numFmtId="0" fontId="3" fillId="0" borderId="10" xfId="0" applyFont="1" applyFill="1" applyBorder="1" applyAlignment="1" applyProtection="1">
      <alignment horizontal="left" vertical="center"/>
      <protection/>
    </xf>
    <xf numFmtId="38" fontId="4" fillId="0" borderId="10" xfId="48" applyFont="1" applyBorder="1" applyAlignment="1">
      <alignment/>
    </xf>
    <xf numFmtId="38" fontId="4" fillId="0" borderId="0" xfId="48" applyFont="1" applyAlignment="1">
      <alignment/>
    </xf>
    <xf numFmtId="183" fontId="4" fillId="0" borderId="10" xfId="0" applyNumberFormat="1" applyFont="1" applyBorder="1" applyAlignment="1">
      <alignment/>
    </xf>
    <xf numFmtId="183" fontId="4" fillId="0" borderId="10" xfId="48" applyNumberFormat="1" applyFont="1" applyBorder="1" applyAlignment="1">
      <alignment/>
    </xf>
    <xf numFmtId="183" fontId="3" fillId="0" borderId="10" xfId="48" applyNumberFormat="1" applyFont="1" applyFill="1" applyBorder="1" applyAlignment="1" applyProtection="1">
      <alignment/>
      <protection/>
    </xf>
    <xf numFmtId="183" fontId="4" fillId="0" borderId="0" xfId="48" applyNumberFormat="1" applyFont="1" applyAlignment="1">
      <alignment/>
    </xf>
    <xf numFmtId="183" fontId="3" fillId="0" borderId="10" xfId="0" applyNumberFormat="1" applyFont="1" applyFill="1" applyBorder="1" applyAlignment="1" applyProtection="1">
      <alignment/>
      <protection/>
    </xf>
    <xf numFmtId="183" fontId="3" fillId="0" borderId="10" xfId="48" applyNumberFormat="1" applyFont="1" applyFill="1" applyBorder="1" applyAlignment="1" applyProtection="1">
      <alignment horizontal="right" vertical="center"/>
      <protection/>
    </xf>
    <xf numFmtId="183" fontId="4" fillId="0" borderId="0" xfId="0" applyNumberFormat="1" applyFont="1" applyAlignment="1">
      <alignment/>
    </xf>
    <xf numFmtId="183" fontId="3" fillId="0" borderId="10" xfId="0" applyNumberFormat="1" applyFont="1" applyFill="1" applyBorder="1" applyAlignment="1" applyProtection="1">
      <alignment vertical="center"/>
      <protection/>
    </xf>
    <xf numFmtId="191" fontId="4" fillId="0" borderId="10" xfId="0" applyNumberFormat="1" applyFont="1" applyBorder="1" applyAlignment="1">
      <alignment/>
    </xf>
    <xf numFmtId="191" fontId="3" fillId="0" borderId="10" xfId="48" applyNumberFormat="1" applyFont="1" applyFill="1" applyBorder="1" applyAlignment="1" applyProtection="1">
      <alignment/>
      <protection/>
    </xf>
    <xf numFmtId="191" fontId="4" fillId="0" borderId="10" xfId="48" applyNumberFormat="1" applyFont="1" applyBorder="1" applyAlignment="1">
      <alignment/>
    </xf>
    <xf numFmtId="191" fontId="4" fillId="0" borderId="0" xfId="0" applyNumberFormat="1" applyFont="1" applyAlignment="1">
      <alignment/>
    </xf>
    <xf numFmtId="191" fontId="3" fillId="0" borderId="10" xfId="0" applyNumberFormat="1" applyFont="1" applyFill="1" applyBorder="1" applyAlignment="1" applyProtection="1">
      <alignment/>
      <protection/>
    </xf>
    <xf numFmtId="191" fontId="4" fillId="0" borderId="0" xfId="48" applyNumberFormat="1" applyFont="1" applyAlignment="1">
      <alignment/>
    </xf>
    <xf numFmtId="191" fontId="3" fillId="0" borderId="10" xfId="0" applyNumberFormat="1" applyFont="1" applyBorder="1" applyAlignment="1">
      <alignment/>
    </xf>
    <xf numFmtId="191" fontId="3" fillId="0" borderId="0" xfId="0" applyNumberFormat="1" applyFont="1" applyAlignment="1">
      <alignment/>
    </xf>
    <xf numFmtId="191" fontId="3" fillId="0" borderId="10" xfId="48" applyNumberFormat="1" applyFont="1" applyBorder="1" applyAlignment="1">
      <alignment/>
    </xf>
    <xf numFmtId="191" fontId="3" fillId="0" borderId="10" xfId="0" applyNumberFormat="1" applyFont="1" applyFill="1" applyBorder="1" applyAlignment="1" applyProtection="1">
      <alignment vertical="center"/>
      <protection/>
    </xf>
    <xf numFmtId="191" fontId="3" fillId="0" borderId="0" xfId="48" applyNumberFormat="1" applyFont="1" applyAlignment="1">
      <alignment/>
    </xf>
    <xf numFmtId="190" fontId="4" fillId="0" borderId="10" xfId="0" applyNumberFormat="1" applyFont="1" applyBorder="1" applyAlignment="1">
      <alignment/>
    </xf>
    <xf numFmtId="190" fontId="4" fillId="0" borderId="10" xfId="48" applyNumberFormat="1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83" fontId="5" fillId="0" borderId="0" xfId="0" applyNumberFormat="1" applyFont="1" applyAlignment="1">
      <alignment/>
    </xf>
    <xf numFmtId="192" fontId="3" fillId="0" borderId="10" xfId="48" applyNumberFormat="1" applyFont="1" applyFill="1" applyBorder="1" applyAlignment="1" applyProtection="1">
      <alignment/>
      <protection/>
    </xf>
    <xf numFmtId="192" fontId="4" fillId="0" borderId="10" xfId="48" applyNumberFormat="1" applyFont="1" applyBorder="1" applyAlignment="1">
      <alignment/>
    </xf>
    <xf numFmtId="191" fontId="5" fillId="0" borderId="0" xfId="0" applyNumberFormat="1" applyFont="1" applyAlignment="1">
      <alignment/>
    </xf>
    <xf numFmtId="191" fontId="6" fillId="0" borderId="0" xfId="0" applyNumberFormat="1" applyFont="1" applyAlignment="1">
      <alignment/>
    </xf>
    <xf numFmtId="192" fontId="3" fillId="0" borderId="10" xfId="0" applyNumberFormat="1" applyFont="1" applyFill="1" applyBorder="1" applyAlignment="1" applyProtection="1">
      <alignment/>
      <protection/>
    </xf>
    <xf numFmtId="190" fontId="3" fillId="0" borderId="10" xfId="48" applyNumberFormat="1" applyFont="1" applyFill="1" applyBorder="1" applyAlignment="1" applyProtection="1">
      <alignment/>
      <protection/>
    </xf>
    <xf numFmtId="190" fontId="3" fillId="0" borderId="10" xfId="0" applyNumberFormat="1" applyFont="1" applyBorder="1" applyAlignment="1">
      <alignment/>
    </xf>
    <xf numFmtId="191" fontId="7" fillId="0" borderId="0" xfId="0" applyNumberFormat="1" applyFont="1" applyAlignment="1">
      <alignment/>
    </xf>
    <xf numFmtId="191" fontId="8" fillId="0" borderId="0" xfId="0" applyNumberFormat="1" applyFont="1" applyAlignment="1">
      <alignment/>
    </xf>
    <xf numFmtId="190" fontId="3" fillId="0" borderId="10" xfId="0" applyNumberFormat="1" applyFont="1" applyFill="1" applyBorder="1" applyAlignment="1" applyProtection="1">
      <alignment/>
      <protection/>
    </xf>
    <xf numFmtId="190" fontId="3" fillId="0" borderId="0" xfId="0" applyNumberFormat="1" applyFont="1" applyAlignment="1">
      <alignment/>
    </xf>
    <xf numFmtId="190" fontId="3" fillId="0" borderId="0" xfId="48" applyNumberFormat="1" applyFont="1" applyAlignment="1">
      <alignment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38" fontId="4" fillId="0" borderId="0" xfId="48" applyFont="1" applyBorder="1" applyAlignment="1">
      <alignment vertical="center"/>
    </xf>
    <xf numFmtId="0" fontId="6" fillId="0" borderId="0" xfId="0" applyFont="1" applyBorder="1" applyAlignment="1">
      <alignment vertical="center"/>
    </xf>
    <xf numFmtId="191" fontId="0" fillId="0" borderId="0" xfId="0" applyNumberFormat="1" applyAlignment="1">
      <alignment/>
    </xf>
    <xf numFmtId="0" fontId="4" fillId="0" borderId="10" xfId="0" applyFont="1" applyBorder="1" applyAlignment="1">
      <alignment vertical="center"/>
    </xf>
    <xf numFmtId="38" fontId="4" fillId="0" borderId="10" xfId="48" applyFont="1" applyBorder="1" applyAlignment="1">
      <alignment vertical="center"/>
    </xf>
    <xf numFmtId="181" fontId="4" fillId="0" borderId="10" xfId="48" applyNumberFormat="1" applyFont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 applyProtection="1">
      <alignment vertical="center"/>
      <protection/>
    </xf>
    <xf numFmtId="191" fontId="4" fillId="0" borderId="10" xfId="0" applyNumberFormat="1" applyFont="1" applyBorder="1" applyAlignment="1">
      <alignment vertical="center"/>
    </xf>
    <xf numFmtId="191" fontId="4" fillId="0" borderId="10" xfId="48" applyNumberFormat="1" applyFont="1" applyBorder="1" applyAlignment="1">
      <alignment vertical="center"/>
    </xf>
    <xf numFmtId="191" fontId="3" fillId="0" borderId="10" xfId="48" applyNumberFormat="1" applyFont="1" applyBorder="1" applyAlignment="1" applyProtection="1">
      <alignment vertical="center"/>
      <protection/>
    </xf>
    <xf numFmtId="185" fontId="4" fillId="0" borderId="10" xfId="48" applyNumberFormat="1" applyFont="1" applyBorder="1" applyAlignment="1">
      <alignment vertical="center"/>
    </xf>
    <xf numFmtId="183" fontId="4" fillId="0" borderId="10" xfId="48" applyNumberFormat="1" applyFont="1" applyBorder="1" applyAlignment="1">
      <alignment vertical="center"/>
    </xf>
    <xf numFmtId="183" fontId="4" fillId="0" borderId="10" xfId="0" applyNumberFormat="1" applyFont="1" applyBorder="1" applyAlignment="1">
      <alignment vertical="center"/>
    </xf>
    <xf numFmtId="189" fontId="4" fillId="0" borderId="10" xfId="48" applyNumberFormat="1" applyFont="1" applyBorder="1" applyAlignment="1">
      <alignment vertical="center"/>
    </xf>
    <xf numFmtId="189" fontId="4" fillId="0" borderId="10" xfId="0" applyNumberFormat="1" applyFont="1" applyBorder="1" applyAlignment="1">
      <alignment vertical="center"/>
    </xf>
    <xf numFmtId="176" fontId="4" fillId="0" borderId="10" xfId="48" applyNumberFormat="1" applyFont="1" applyBorder="1" applyAlignment="1">
      <alignment vertical="center"/>
    </xf>
    <xf numFmtId="190" fontId="4" fillId="0" borderId="10" xfId="48" applyNumberFormat="1" applyFont="1" applyBorder="1" applyAlignment="1">
      <alignment vertical="center"/>
    </xf>
    <xf numFmtId="190" fontId="4" fillId="0" borderId="10" xfId="0" applyNumberFormat="1" applyFont="1" applyBorder="1" applyAlignment="1">
      <alignment vertical="center"/>
    </xf>
    <xf numFmtId="178" fontId="4" fillId="0" borderId="10" xfId="48" applyNumberFormat="1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193" fontId="4" fillId="0" borderId="0" xfId="0" applyNumberFormat="1" applyFont="1" applyAlignment="1">
      <alignment/>
    </xf>
    <xf numFmtId="191" fontId="4" fillId="0" borderId="10" xfId="0" applyNumberFormat="1" applyFont="1" applyBorder="1" applyAlignment="1">
      <alignment/>
    </xf>
    <xf numFmtId="191" fontId="3" fillId="0" borderId="10" xfId="0" applyNumberFormat="1" applyFont="1" applyFill="1" applyBorder="1" applyAlignment="1" applyProtection="1">
      <alignment/>
      <protection/>
    </xf>
    <xf numFmtId="191" fontId="3" fillId="0" borderId="10" xfId="0" applyNumberFormat="1" applyFont="1" applyBorder="1" applyAlignment="1">
      <alignment/>
    </xf>
    <xf numFmtId="193" fontId="6" fillId="0" borderId="0" xfId="0" applyNumberFormat="1" applyFont="1" applyAlignment="1">
      <alignment/>
    </xf>
    <xf numFmtId="183" fontId="6" fillId="0" borderId="0" xfId="0" applyNumberFormat="1" applyFont="1" applyAlignment="1">
      <alignment/>
    </xf>
    <xf numFmtId="0" fontId="0" fillId="0" borderId="0" xfId="0" applyAlignment="1">
      <alignment horizontal="left"/>
    </xf>
    <xf numFmtId="191" fontId="4" fillId="0" borderId="0" xfId="0" applyNumberFormat="1" applyFont="1" applyBorder="1" applyAlignment="1">
      <alignment/>
    </xf>
    <xf numFmtId="0" fontId="4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 applyProtection="1">
      <alignment horizontal="left" vertical="center"/>
      <protection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歳入の状況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475"/>
          <c:w val="0.99675"/>
          <c:h val="0.8185"/>
        </c:manualLayout>
      </c:layout>
      <c:barChart>
        <c:barDir val="col"/>
        <c:grouping val="clustered"/>
        <c:varyColors val="0"/>
        <c:ser>
          <c:idx val="5"/>
          <c:order val="5"/>
          <c:tx>
            <c:strRef>
              <c:f>グラフ!$P$7</c:f>
              <c:strCache>
                <c:ptCount val="1"/>
                <c:pt idx="0">
                  <c:v>　 歳 入 合 計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グラフ!$Q$1:$AE$1</c:f>
              <c:strCache/>
            </c:strRef>
          </c:cat>
          <c:val>
            <c:numRef>
              <c:f>グラフ!$Q$7:$AE$7</c:f>
              <c:numCache/>
            </c:numRef>
          </c:val>
        </c:ser>
        <c:gapWidth val="90"/>
        <c:axId val="10637070"/>
        <c:axId val="28624767"/>
      </c:barChart>
      <c:lineChart>
        <c:grouping val="standard"/>
        <c:varyColors val="0"/>
        <c:ser>
          <c:idx val="1"/>
          <c:order val="0"/>
          <c:tx>
            <c:strRef>
              <c:f>グラフ!$P$2</c:f>
              <c:strCache>
                <c:ptCount val="1"/>
                <c:pt idx="0">
                  <c:v> 地 方 税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グラフ!$Q$1:$AE$1</c:f>
              <c:strCache/>
            </c:strRef>
          </c:cat>
          <c:val>
            <c:numRef>
              <c:f>グラフ!$Q$2:$AE$2</c:f>
              <c:numCache/>
            </c:numRef>
          </c:val>
          <c:smooth val="0"/>
        </c:ser>
        <c:ser>
          <c:idx val="0"/>
          <c:order val="1"/>
          <c:tx>
            <c:strRef>
              <c:f>グラフ!$P$3</c:f>
              <c:strCache>
                <c:ptCount val="1"/>
                <c:pt idx="0">
                  <c:v>地方交付税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グラフ!$Q$1:$AE$1</c:f>
              <c:strCache/>
            </c:strRef>
          </c:cat>
          <c:val>
            <c:numRef>
              <c:f>グラフ!$Q$3:$AE$3</c:f>
              <c:numCache/>
            </c:numRef>
          </c:val>
          <c:smooth val="0"/>
        </c:ser>
        <c:ser>
          <c:idx val="4"/>
          <c:order val="2"/>
          <c:tx>
            <c:strRef>
              <c:f>グラフ!$P$4</c:f>
              <c:strCache>
                <c:ptCount val="1"/>
                <c:pt idx="0">
                  <c:v> 国庫支出金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グラフ!$Q$1:$AE$1</c:f>
              <c:strCache/>
            </c:strRef>
          </c:cat>
          <c:val>
            <c:numRef>
              <c:f>グラフ!$Q$4:$AE$4</c:f>
              <c:numCache/>
            </c:numRef>
          </c:val>
          <c:smooth val="0"/>
        </c:ser>
        <c:ser>
          <c:idx val="2"/>
          <c:order val="3"/>
          <c:tx>
            <c:strRef>
              <c:f>グラフ!$P$5</c:f>
              <c:strCache>
                <c:ptCount val="1"/>
                <c:pt idx="0">
                  <c:v>県支出金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グラフ!$Q$1:$AE$1</c:f>
              <c:strCache/>
            </c:strRef>
          </c:cat>
          <c:val>
            <c:numRef>
              <c:f>グラフ!$Q$5:$AE$5</c:f>
              <c:numCache/>
            </c:numRef>
          </c:val>
          <c:smooth val="0"/>
        </c:ser>
        <c:ser>
          <c:idx val="3"/>
          <c:order val="4"/>
          <c:tx>
            <c:strRef>
              <c:f>グラフ!$P$6</c:f>
              <c:strCache>
                <c:ptCount val="1"/>
                <c:pt idx="0">
                  <c:v> 地 方 債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グラフ!$Q$1:$AE$1</c:f>
              <c:strCache/>
            </c:strRef>
          </c:cat>
          <c:val>
            <c:numRef>
              <c:f>グラフ!$Q$6:$AE$6</c:f>
              <c:numCache/>
            </c:numRef>
          </c:val>
          <c:smooth val="0"/>
        </c:ser>
        <c:axId val="56296312"/>
        <c:axId val="36904761"/>
      </c:lineChart>
      <c:catAx>
        <c:axId val="1063707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624767"/>
        <c:crosses val="autoZero"/>
        <c:auto val="0"/>
        <c:lblOffset val="100"/>
        <c:tickLblSkip val="1"/>
        <c:noMultiLvlLbl val="0"/>
      </c:catAx>
      <c:valAx>
        <c:axId val="2862476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総額（百万円）</a:t>
                </a:r>
              </a:p>
            </c:rich>
          </c:tx>
          <c:layout>
            <c:manualLayout>
              <c:xMode val="factor"/>
              <c:yMode val="factor"/>
              <c:x val="0.04425"/>
              <c:y val="0.13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637070"/>
        <c:crossesAt val="1"/>
        <c:crossBetween val="between"/>
        <c:dispUnits/>
      </c:valAx>
      <c:catAx>
        <c:axId val="56296312"/>
        <c:scaling>
          <c:orientation val="minMax"/>
        </c:scaling>
        <c:axPos val="b"/>
        <c:delete val="1"/>
        <c:majorTickMark val="out"/>
        <c:minorTickMark val="none"/>
        <c:tickLblPos val="nextTo"/>
        <c:crossAx val="36904761"/>
        <c:crosses val="autoZero"/>
        <c:auto val="0"/>
        <c:lblOffset val="100"/>
        <c:tickLblSkip val="1"/>
        <c:noMultiLvlLbl val="0"/>
      </c:catAx>
      <c:valAx>
        <c:axId val="3690476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（百万円）</a:t>
                </a:r>
              </a:p>
            </c:rich>
          </c:tx>
          <c:layout>
            <c:manualLayout>
              <c:xMode val="factor"/>
              <c:yMode val="factor"/>
              <c:x val="0.03625"/>
              <c:y val="0.13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6296312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5025"/>
          <c:y val="0.90925"/>
          <c:w val="0.7535"/>
          <c:h val="0.08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税の状況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074"/>
          <c:w val="0.95025"/>
          <c:h val="0.815"/>
        </c:manualLayout>
      </c:layout>
      <c:barChart>
        <c:barDir val="col"/>
        <c:grouping val="clustered"/>
        <c:varyColors val="0"/>
        <c:ser>
          <c:idx val="4"/>
          <c:order val="3"/>
          <c:tx>
            <c:strRef>
              <c:f>グラフ!$P$34</c:f>
              <c:strCache>
                <c:ptCount val="1"/>
                <c:pt idx="0">
                  <c:v>　  合　　　　 計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cat>
            <c:strRef>
              <c:f>グラフ!$Q$30:$AE$30</c:f>
              <c:strCache/>
            </c:strRef>
          </c:cat>
          <c:val>
            <c:numRef>
              <c:f>グラフ!$Q$34:$AE$34</c:f>
              <c:numCache/>
            </c:numRef>
          </c:val>
        </c:ser>
        <c:gapWidth val="90"/>
        <c:axId val="63707394"/>
        <c:axId val="36495635"/>
      </c:barChart>
      <c:lineChart>
        <c:grouping val="standard"/>
        <c:varyColors val="0"/>
        <c:ser>
          <c:idx val="1"/>
          <c:order val="0"/>
          <c:tx>
            <c:strRef>
              <c:f>グラフ!$P$31</c:f>
              <c:strCache>
                <c:ptCount val="1"/>
                <c:pt idx="0">
                  <c:v>市町村民税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グラフ!$Q$30:$AE$30</c:f>
              <c:strCache/>
            </c:strRef>
          </c:cat>
          <c:val>
            <c:numRef>
              <c:f>グラフ!$Q$31:$AE$31</c:f>
              <c:numCache/>
            </c:numRef>
          </c:val>
          <c:smooth val="0"/>
        </c:ser>
        <c:ser>
          <c:idx val="0"/>
          <c:order val="1"/>
          <c:tx>
            <c:strRef>
              <c:f>グラフ!$P$32</c:f>
              <c:strCache>
                <c:ptCount val="1"/>
                <c:pt idx="0">
                  <c:v>固定資産税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グラフ!$Q$30:$AE$30</c:f>
              <c:strCache/>
            </c:strRef>
          </c:cat>
          <c:val>
            <c:numRef>
              <c:f>グラフ!$Q$32:$AE$32</c:f>
              <c:numCache/>
            </c:numRef>
          </c:val>
          <c:smooth val="0"/>
        </c:ser>
        <c:ser>
          <c:idx val="2"/>
          <c:order val="2"/>
          <c:tx>
            <c:strRef>
              <c:f>グラフ!$P$33</c:f>
              <c:strCache>
                <c:ptCount val="1"/>
                <c:pt idx="0">
                  <c:v>市町村たばこ税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グラフ!$Q$30:$AE$30</c:f>
              <c:strCache/>
            </c:strRef>
          </c:cat>
          <c:val>
            <c:numRef>
              <c:f>グラフ!$Q$33:$AE$33</c:f>
              <c:numCache/>
            </c:numRef>
          </c:val>
          <c:smooth val="0"/>
        </c:ser>
        <c:axId val="60025260"/>
        <c:axId val="3356429"/>
      </c:lineChart>
      <c:catAx>
        <c:axId val="6370739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6495635"/>
        <c:crosses val="autoZero"/>
        <c:auto val="0"/>
        <c:lblOffset val="100"/>
        <c:tickLblSkip val="1"/>
        <c:noMultiLvlLbl val="0"/>
      </c:catAx>
      <c:valAx>
        <c:axId val="36495635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総額（百万円）</a:t>
                </a:r>
              </a:p>
            </c:rich>
          </c:tx>
          <c:layout>
            <c:manualLayout>
              <c:xMode val="factor"/>
              <c:yMode val="factor"/>
              <c:x val="0.04425"/>
              <c:y val="0.13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707394"/>
        <c:crossesAt val="1"/>
        <c:crossBetween val="between"/>
        <c:dispUnits/>
      </c:valAx>
      <c:catAx>
        <c:axId val="60025260"/>
        <c:scaling>
          <c:orientation val="minMax"/>
        </c:scaling>
        <c:axPos val="b"/>
        <c:delete val="1"/>
        <c:majorTickMark val="out"/>
        <c:minorTickMark val="none"/>
        <c:tickLblPos val="nextTo"/>
        <c:crossAx val="3356429"/>
        <c:crosses val="autoZero"/>
        <c:auto val="0"/>
        <c:lblOffset val="100"/>
        <c:tickLblSkip val="1"/>
        <c:noMultiLvlLbl val="0"/>
      </c:catAx>
      <c:valAx>
        <c:axId val="335642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（百万円）</a:t>
                </a:r>
              </a:p>
            </c:rich>
          </c:tx>
          <c:layout>
            <c:manualLayout>
              <c:xMode val="factor"/>
              <c:yMode val="factor"/>
              <c:x val="0.0305"/>
              <c:y val="0.13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025260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8825"/>
          <c:y val="0.9175"/>
          <c:w val="0.86575"/>
          <c:h val="0.07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地方債残高の推移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07725"/>
          <c:w val="0.936"/>
          <c:h val="0.82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グラフ!$P$94</c:f>
              <c:strCache>
                <c:ptCount val="1"/>
                <c:pt idx="0">
                  <c:v>歳出総額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グラフ!$R$93:$AE$93</c:f>
              <c:strCache/>
            </c:strRef>
          </c:cat>
          <c:val>
            <c:numRef>
              <c:f>グラフ!$R$94:$AE$94</c:f>
              <c:numCache/>
            </c:numRef>
          </c:val>
        </c:ser>
        <c:gapWidth val="100"/>
        <c:axId val="30207862"/>
        <c:axId val="3435303"/>
      </c:barChart>
      <c:lineChart>
        <c:grouping val="standard"/>
        <c:varyColors val="0"/>
        <c:ser>
          <c:idx val="0"/>
          <c:order val="1"/>
          <c:tx>
            <c:strRef>
              <c:f>グラフ!$P$95</c:f>
              <c:strCache>
                <c:ptCount val="1"/>
                <c:pt idx="0">
                  <c:v>地方債現在高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グラフ!$R$93:$AE$93</c:f>
              <c:strCache/>
            </c:strRef>
          </c:cat>
          <c:val>
            <c:numRef>
              <c:f>グラフ!$R$95:$AE$95</c:f>
              <c:numCache/>
            </c:numRef>
          </c:val>
          <c:smooth val="0"/>
        </c:ser>
        <c:axId val="30207862"/>
        <c:axId val="3435303"/>
      </c:lineChart>
      <c:catAx>
        <c:axId val="3020786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35303"/>
        <c:crosses val="autoZero"/>
        <c:auto val="0"/>
        <c:lblOffset val="100"/>
        <c:tickLblSkip val="1"/>
        <c:noMultiLvlLbl val="0"/>
      </c:catAx>
      <c:valAx>
        <c:axId val="343530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（百万円）</a:t>
                </a:r>
              </a:p>
            </c:rich>
          </c:tx>
          <c:layout>
            <c:manualLayout>
              <c:xMode val="factor"/>
              <c:yMode val="factor"/>
              <c:x val="0.0375"/>
              <c:y val="0.13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020786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17"/>
          <c:y val="0.92875"/>
          <c:w val="0.498"/>
          <c:h val="0.03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性質別歳出の状況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575"/>
          <c:y val="0.05275"/>
          <c:w val="0.9675"/>
          <c:h val="0.8045"/>
        </c:manualLayout>
      </c:layout>
      <c:barChart>
        <c:barDir val="col"/>
        <c:grouping val="clustered"/>
        <c:varyColors val="0"/>
        <c:ser>
          <c:idx val="5"/>
          <c:order val="7"/>
          <c:tx>
            <c:strRef>
              <c:f>グラフ!$P$47</c:f>
              <c:strCache>
                <c:ptCount val="1"/>
                <c:pt idx="0">
                  <c:v>総額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グラフ!$Q$39:$AE$39</c:f>
              <c:strCache/>
            </c:strRef>
          </c:cat>
          <c:val>
            <c:numRef>
              <c:f>グラフ!$Q$47:$AE$47</c:f>
              <c:numCache/>
            </c:numRef>
          </c:val>
        </c:ser>
        <c:gapWidth val="90"/>
        <c:axId val="30917728"/>
        <c:axId val="9824097"/>
      </c:barChart>
      <c:lineChart>
        <c:grouping val="standard"/>
        <c:varyColors val="0"/>
        <c:ser>
          <c:idx val="1"/>
          <c:order val="0"/>
          <c:tx>
            <c:strRef>
              <c:f>グラフ!$P$40</c:f>
              <c:strCache>
                <c:ptCount val="1"/>
                <c:pt idx="0">
                  <c:v>人　件　費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グラフ!$Q$39:$AE$39</c:f>
              <c:strCache/>
            </c:strRef>
          </c:cat>
          <c:val>
            <c:numRef>
              <c:f>グラフ!$Q$40:$AE$40</c:f>
              <c:numCache/>
            </c:numRef>
          </c:val>
          <c:smooth val="0"/>
        </c:ser>
        <c:ser>
          <c:idx val="0"/>
          <c:order val="1"/>
          <c:tx>
            <c:strRef>
              <c:f>グラフ!$P$41</c:f>
              <c:strCache>
                <c:ptCount val="1"/>
                <c:pt idx="0">
                  <c:v>扶　助　費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グラフ!$Q$39:$AE$39</c:f>
              <c:strCache/>
            </c:strRef>
          </c:cat>
          <c:val>
            <c:numRef>
              <c:f>グラフ!$Q$41:$AE$41</c:f>
              <c:numCache/>
            </c:numRef>
          </c:val>
          <c:smooth val="0"/>
        </c:ser>
        <c:ser>
          <c:idx val="6"/>
          <c:order val="2"/>
          <c:tx>
            <c:strRef>
              <c:f>グラフ!$P$42</c:f>
              <c:strCache>
                <c:ptCount val="1"/>
                <c:pt idx="0">
                  <c:v>公　債　費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グラフ!$Q$39:$AE$39</c:f>
              <c:strCache/>
            </c:strRef>
          </c:cat>
          <c:val>
            <c:numRef>
              <c:f>グラフ!$Q$42:$AE$42</c:f>
              <c:numCache/>
            </c:numRef>
          </c:val>
          <c:smooth val="0"/>
        </c:ser>
        <c:ser>
          <c:idx val="7"/>
          <c:order val="3"/>
          <c:tx>
            <c:strRef>
              <c:f>グラフ!$P$43</c:f>
              <c:strCache>
                <c:ptCount val="1"/>
                <c:pt idx="0">
                  <c:v>物　件　費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グラフ!$Q$39:$AE$39</c:f>
              <c:strCache/>
            </c:strRef>
          </c:cat>
          <c:val>
            <c:numRef>
              <c:f>グラフ!$Q$43:$AE$43</c:f>
              <c:numCache/>
            </c:numRef>
          </c:val>
          <c:smooth val="0"/>
        </c:ser>
        <c:ser>
          <c:idx val="2"/>
          <c:order val="4"/>
          <c:tx>
            <c:strRef>
              <c:f>グラフ!$P$44</c:f>
              <c:strCache>
                <c:ptCount val="1"/>
                <c:pt idx="0">
                  <c:v>維 持 補 修 費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グラフ!$Q$39:$AE$39</c:f>
              <c:strCache/>
            </c:strRef>
          </c:cat>
          <c:val>
            <c:numRef>
              <c:f>グラフ!$Q$44:$AE$44</c:f>
              <c:numCache/>
            </c:numRef>
          </c:val>
          <c:smooth val="0"/>
        </c:ser>
        <c:ser>
          <c:idx val="3"/>
          <c:order val="5"/>
          <c:tx>
            <c:strRef>
              <c:f>グラフ!$P$45</c:f>
              <c:strCache>
                <c:ptCount val="1"/>
                <c:pt idx="0">
                  <c:v>投資・出資金・貸出金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グラフ!$Q$39:$AE$39</c:f>
              <c:strCache/>
            </c:strRef>
          </c:cat>
          <c:val>
            <c:numRef>
              <c:f>グラフ!$Q$45:$AE$45</c:f>
              <c:numCache/>
            </c:numRef>
          </c:val>
          <c:smooth val="0"/>
        </c:ser>
        <c:ser>
          <c:idx val="4"/>
          <c:order val="6"/>
          <c:tx>
            <c:strRef>
              <c:f>グラフ!$P$46</c:f>
              <c:strCache>
                <c:ptCount val="1"/>
                <c:pt idx="0">
                  <c:v>普通建設事業費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グラフ!$Q$39:$AE$39</c:f>
              <c:strCache/>
            </c:strRef>
          </c:cat>
          <c:val>
            <c:numRef>
              <c:f>グラフ!$Q$46:$AE$46</c:f>
              <c:numCache/>
            </c:numRef>
          </c:val>
          <c:smooth val="0"/>
        </c:ser>
        <c:axId val="21308010"/>
        <c:axId val="57554363"/>
      </c:lineChart>
      <c:catAx>
        <c:axId val="3091772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824097"/>
        <c:crosses val="autoZero"/>
        <c:auto val="0"/>
        <c:lblOffset val="100"/>
        <c:tickLblSkip val="1"/>
        <c:noMultiLvlLbl val="0"/>
      </c:catAx>
      <c:valAx>
        <c:axId val="982409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総額（百万円）</a:t>
                </a:r>
              </a:p>
            </c:rich>
          </c:tx>
          <c:layout>
            <c:manualLayout>
              <c:xMode val="factor"/>
              <c:yMode val="factor"/>
              <c:x val="0.04925"/>
              <c:y val="0.13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0917728"/>
        <c:crossesAt val="1"/>
        <c:crossBetween val="between"/>
        <c:dispUnits/>
      </c:valAx>
      <c:catAx>
        <c:axId val="21308010"/>
        <c:scaling>
          <c:orientation val="minMax"/>
        </c:scaling>
        <c:axPos val="b"/>
        <c:delete val="1"/>
        <c:majorTickMark val="out"/>
        <c:minorTickMark val="none"/>
        <c:tickLblPos val="nextTo"/>
        <c:crossAx val="57554363"/>
        <c:crosses val="autoZero"/>
        <c:auto val="0"/>
        <c:lblOffset val="100"/>
        <c:tickLblSkip val="1"/>
        <c:noMultiLvlLbl val="0"/>
      </c:catAx>
      <c:valAx>
        <c:axId val="5755436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（百万円）</a:t>
                </a:r>
              </a:p>
            </c:rich>
          </c:tx>
          <c:layout>
            <c:manualLayout>
              <c:xMode val="factor"/>
              <c:yMode val="factor"/>
              <c:x val="0.03125"/>
              <c:y val="0.1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308010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755"/>
          <c:y val="0.8695"/>
          <c:w val="0.78575"/>
          <c:h val="0.12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目的別歳出の状況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275"/>
          <c:y val="0.053"/>
          <c:w val="0.9725"/>
          <c:h val="0.82"/>
        </c:manualLayout>
      </c:layout>
      <c:barChart>
        <c:barDir val="col"/>
        <c:grouping val="clustered"/>
        <c:varyColors val="0"/>
        <c:ser>
          <c:idx val="5"/>
          <c:order val="8"/>
          <c:tx>
            <c:strRef>
              <c:f>グラフ!$P$63</c:f>
              <c:strCache>
                <c:ptCount val="1"/>
                <c:pt idx="0">
                  <c:v> 総　　額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グラフ!$Q$54:$AE$54</c:f>
              <c:strCache/>
            </c:strRef>
          </c:cat>
          <c:val>
            <c:numRef>
              <c:f>グラフ!$Q$63:$AE$63</c:f>
              <c:numCache/>
            </c:numRef>
          </c:val>
        </c:ser>
        <c:gapWidth val="90"/>
        <c:axId val="48227220"/>
        <c:axId val="31391797"/>
      </c:barChart>
      <c:lineChart>
        <c:grouping val="standard"/>
        <c:varyColors val="0"/>
        <c:ser>
          <c:idx val="1"/>
          <c:order val="0"/>
          <c:tx>
            <c:strRef>
              <c:f>グラフ!$P$55</c:f>
              <c:strCache>
                <c:ptCount val="1"/>
                <c:pt idx="0">
                  <c:v> 総　務　費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グラフ!$Q$54:$AE$54</c:f>
              <c:strCache/>
            </c:strRef>
          </c:cat>
          <c:val>
            <c:numRef>
              <c:f>グラフ!$Q$55:$AE$55</c:f>
              <c:numCache/>
            </c:numRef>
          </c:val>
          <c:smooth val="0"/>
        </c:ser>
        <c:ser>
          <c:idx val="0"/>
          <c:order val="1"/>
          <c:tx>
            <c:strRef>
              <c:f>グラフ!$P$56</c:f>
              <c:strCache>
                <c:ptCount val="1"/>
                <c:pt idx="0">
                  <c:v> 民　生　費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グラフ!$Q$54:$AE$54</c:f>
              <c:strCache/>
            </c:strRef>
          </c:cat>
          <c:val>
            <c:numRef>
              <c:f>グラフ!$Q$56:$AE$56</c:f>
              <c:numCache/>
            </c:numRef>
          </c:val>
          <c:smooth val="0"/>
        </c:ser>
        <c:ser>
          <c:idx val="6"/>
          <c:order val="2"/>
          <c:tx>
            <c:strRef>
              <c:f>グラフ!$P$57</c:f>
              <c:strCache>
                <c:ptCount val="1"/>
                <c:pt idx="0">
                  <c:v> 衛　生　費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グラフ!$Q$54:$AE$54</c:f>
              <c:strCache/>
            </c:strRef>
          </c:cat>
          <c:val>
            <c:numRef>
              <c:f>グラフ!$Q$57:$AE$57</c:f>
              <c:numCache/>
            </c:numRef>
          </c:val>
          <c:smooth val="0"/>
        </c:ser>
        <c:ser>
          <c:idx val="7"/>
          <c:order val="3"/>
          <c:tx>
            <c:strRef>
              <c:f>グラフ!$P$58</c:f>
              <c:strCache>
                <c:ptCount val="1"/>
                <c:pt idx="0">
                  <c:v> 農林水産業費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グラフ!$Q$54:$AE$54</c:f>
              <c:strCache/>
            </c:strRef>
          </c:cat>
          <c:val>
            <c:numRef>
              <c:f>グラフ!$Q$58:$AE$58</c:f>
              <c:numCache/>
            </c:numRef>
          </c:val>
          <c:smooth val="0"/>
        </c:ser>
        <c:ser>
          <c:idx val="8"/>
          <c:order val="4"/>
          <c:tx>
            <c:strRef>
              <c:f>グラフ!$P$59</c:f>
              <c:strCache>
                <c:ptCount val="1"/>
                <c:pt idx="0">
                  <c:v> 商　工　費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グラフ!$Q$54:$AE$54</c:f>
              <c:strCache/>
            </c:strRef>
          </c:cat>
          <c:val>
            <c:numRef>
              <c:f>グラフ!$Q$59:$AE$59</c:f>
              <c:numCache/>
            </c:numRef>
          </c:val>
          <c:smooth val="0"/>
        </c:ser>
        <c:ser>
          <c:idx val="2"/>
          <c:order val="5"/>
          <c:tx>
            <c:strRef>
              <c:f>グラフ!$P$60</c:f>
              <c:strCache>
                <c:ptCount val="1"/>
                <c:pt idx="0">
                  <c:v> 土　木　費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グラフ!$Q$54:$AE$54</c:f>
              <c:strCache/>
            </c:strRef>
          </c:cat>
          <c:val>
            <c:numRef>
              <c:f>グラフ!$Q$60:$AE$60</c:f>
              <c:numCache/>
            </c:numRef>
          </c:val>
          <c:smooth val="0"/>
        </c:ser>
        <c:ser>
          <c:idx val="3"/>
          <c:order val="6"/>
          <c:tx>
            <c:strRef>
              <c:f>グラフ!$P$61</c:f>
              <c:strCache>
                <c:ptCount val="1"/>
                <c:pt idx="0">
                  <c:v> 教　育　費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グラフ!$Q$54:$AE$54</c:f>
              <c:strCache/>
            </c:strRef>
          </c:cat>
          <c:val>
            <c:numRef>
              <c:f>グラフ!$Q$61:$AE$61</c:f>
              <c:numCache/>
            </c:numRef>
          </c:val>
          <c:smooth val="0"/>
        </c:ser>
        <c:ser>
          <c:idx val="4"/>
          <c:order val="7"/>
          <c:tx>
            <c:strRef>
              <c:f>グラフ!$P$62</c:f>
              <c:strCache>
                <c:ptCount val="1"/>
                <c:pt idx="0">
                  <c:v> 公　債　費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グラフ!$Q$54:$AE$54</c:f>
              <c:strCache/>
            </c:strRef>
          </c:cat>
          <c:val>
            <c:numRef>
              <c:f>グラフ!$Q$62:$AE$62</c:f>
              <c:numCache/>
            </c:numRef>
          </c:val>
          <c:smooth val="0"/>
        </c:ser>
        <c:axId val="14090718"/>
        <c:axId val="59707599"/>
      </c:lineChart>
      <c:catAx>
        <c:axId val="4822722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391797"/>
        <c:crosses val="autoZero"/>
        <c:auto val="0"/>
        <c:lblOffset val="100"/>
        <c:tickLblSkip val="1"/>
        <c:noMultiLvlLbl val="0"/>
      </c:catAx>
      <c:valAx>
        <c:axId val="3139179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総額（百万円）</a:t>
                </a:r>
              </a:p>
            </c:rich>
          </c:tx>
          <c:layout>
            <c:manualLayout>
              <c:xMode val="factor"/>
              <c:yMode val="factor"/>
              <c:x val="0.04725"/>
              <c:y val="0.13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8227220"/>
        <c:crossesAt val="1"/>
        <c:crossBetween val="between"/>
        <c:dispUnits/>
      </c:valAx>
      <c:catAx>
        <c:axId val="14090718"/>
        <c:scaling>
          <c:orientation val="minMax"/>
        </c:scaling>
        <c:axPos val="b"/>
        <c:delete val="1"/>
        <c:majorTickMark val="out"/>
        <c:minorTickMark val="none"/>
        <c:tickLblPos val="nextTo"/>
        <c:crossAx val="59707599"/>
        <c:crosses val="autoZero"/>
        <c:auto val="0"/>
        <c:lblOffset val="100"/>
        <c:tickLblSkip val="1"/>
        <c:noMultiLvlLbl val="0"/>
      </c:catAx>
      <c:valAx>
        <c:axId val="5970759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（百万円）</a:t>
                </a:r>
              </a:p>
            </c:rich>
          </c:tx>
          <c:layout>
            <c:manualLayout>
              <c:xMode val="factor"/>
              <c:yMode val="factor"/>
              <c:x val="0.03275"/>
              <c:y val="0.13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4090718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"/>
          <c:y val="0.8995"/>
          <c:w val="0.97175"/>
          <c:h val="0.09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普通建設事業の推移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7"/>
          <c:y val="0.07875"/>
          <c:w val="0.97225"/>
          <c:h val="0.83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グラフ!$P$78</c:f>
              <c:strCache>
                <c:ptCount val="1"/>
                <c:pt idx="0">
                  <c:v> 補助事業費</c:v>
                </c:pt>
              </c:strCache>
            </c:strRef>
          </c:tx>
          <c:spPr>
            <a:pattFill prst="pct9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グラフ!$Q$77:$AE$77</c:f>
              <c:strCache/>
            </c:strRef>
          </c:cat>
          <c:val>
            <c:numRef>
              <c:f>グラフ!$Q$78:$AE$78</c:f>
              <c:numCache/>
            </c:numRef>
          </c:val>
        </c:ser>
        <c:ser>
          <c:idx val="1"/>
          <c:order val="1"/>
          <c:tx>
            <c:strRef>
              <c:f>グラフ!$P$79</c:f>
              <c:strCache>
                <c:ptCount val="1"/>
                <c:pt idx="0">
                  <c:v> 単独事業費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グラフ!$Q$77:$AE$77</c:f>
              <c:strCache/>
            </c:strRef>
          </c:cat>
          <c:val>
            <c:numRef>
              <c:f>グラフ!$Q$79:$AE$79</c:f>
              <c:numCache/>
            </c:numRef>
          </c:val>
        </c:ser>
        <c:gapWidth val="70"/>
        <c:axId val="497480"/>
        <c:axId val="4477321"/>
      </c:barChart>
      <c:catAx>
        <c:axId val="49748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77321"/>
        <c:crosses val="autoZero"/>
        <c:auto val="1"/>
        <c:lblOffset val="100"/>
        <c:tickLblSkip val="1"/>
        <c:noMultiLvlLbl val="0"/>
      </c:catAx>
      <c:valAx>
        <c:axId val="447732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（百万円）</a:t>
                </a:r>
              </a:p>
            </c:rich>
          </c:tx>
          <c:layout>
            <c:manualLayout>
              <c:xMode val="factor"/>
              <c:yMode val="factor"/>
              <c:x val="0.03175"/>
              <c:y val="0.13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9748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665"/>
          <c:y val="0.94525"/>
          <c:w val="0.517"/>
          <c:h val="0.03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66675</xdr:rowOff>
    </xdr:from>
    <xdr:to>
      <xdr:col>7</xdr:col>
      <xdr:colOff>0</xdr:colOff>
      <xdr:row>37</xdr:row>
      <xdr:rowOff>66675</xdr:rowOff>
    </xdr:to>
    <xdr:graphicFrame>
      <xdr:nvGraphicFramePr>
        <xdr:cNvPr id="1" name="Chart 4"/>
        <xdr:cNvGraphicFramePr/>
      </xdr:nvGraphicFramePr>
      <xdr:xfrm>
        <a:off x="28575" y="238125"/>
        <a:ext cx="483870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66675</xdr:colOff>
      <xdr:row>1</xdr:row>
      <xdr:rowOff>66675</xdr:rowOff>
    </xdr:from>
    <xdr:to>
      <xdr:col>13</xdr:col>
      <xdr:colOff>733425</xdr:colOff>
      <xdr:row>37</xdr:row>
      <xdr:rowOff>104775</xdr:rowOff>
    </xdr:to>
    <xdr:graphicFrame>
      <xdr:nvGraphicFramePr>
        <xdr:cNvPr id="2" name="Chart 5"/>
        <xdr:cNvGraphicFramePr/>
      </xdr:nvGraphicFramePr>
      <xdr:xfrm>
        <a:off x="4933950" y="238125"/>
        <a:ext cx="4838700" cy="6210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114300</xdr:colOff>
      <xdr:row>79</xdr:row>
      <xdr:rowOff>76200</xdr:rowOff>
    </xdr:from>
    <xdr:to>
      <xdr:col>13</xdr:col>
      <xdr:colOff>714375</xdr:colOff>
      <xdr:row>113</xdr:row>
      <xdr:rowOff>76200</xdr:rowOff>
    </xdr:to>
    <xdr:graphicFrame>
      <xdr:nvGraphicFramePr>
        <xdr:cNvPr id="3" name="Chart 6"/>
        <xdr:cNvGraphicFramePr/>
      </xdr:nvGraphicFramePr>
      <xdr:xfrm>
        <a:off x="4981575" y="13620750"/>
        <a:ext cx="4772025" cy="58293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40</xdr:row>
      <xdr:rowOff>114300</xdr:rowOff>
    </xdr:from>
    <xdr:to>
      <xdr:col>7</xdr:col>
      <xdr:colOff>19050</xdr:colOff>
      <xdr:row>76</xdr:row>
      <xdr:rowOff>161925</xdr:rowOff>
    </xdr:to>
    <xdr:graphicFrame>
      <xdr:nvGraphicFramePr>
        <xdr:cNvPr id="4" name="Chart 7"/>
        <xdr:cNvGraphicFramePr/>
      </xdr:nvGraphicFramePr>
      <xdr:xfrm>
        <a:off x="0" y="6972300"/>
        <a:ext cx="4886325" cy="6219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76200</xdr:colOff>
      <xdr:row>40</xdr:row>
      <xdr:rowOff>95250</xdr:rowOff>
    </xdr:from>
    <xdr:to>
      <xdr:col>13</xdr:col>
      <xdr:colOff>695325</xdr:colOff>
      <xdr:row>77</xdr:row>
      <xdr:rowOff>0</xdr:rowOff>
    </xdr:to>
    <xdr:graphicFrame>
      <xdr:nvGraphicFramePr>
        <xdr:cNvPr id="5" name="Chart 8"/>
        <xdr:cNvGraphicFramePr/>
      </xdr:nvGraphicFramePr>
      <xdr:xfrm>
        <a:off x="4943475" y="6953250"/>
        <a:ext cx="4791075" cy="62484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79</xdr:row>
      <xdr:rowOff>66675</xdr:rowOff>
    </xdr:from>
    <xdr:to>
      <xdr:col>7</xdr:col>
      <xdr:colOff>9525</xdr:colOff>
      <xdr:row>113</xdr:row>
      <xdr:rowOff>76200</xdr:rowOff>
    </xdr:to>
    <xdr:graphicFrame>
      <xdr:nvGraphicFramePr>
        <xdr:cNvPr id="6" name="Chart 9"/>
        <xdr:cNvGraphicFramePr/>
      </xdr:nvGraphicFramePr>
      <xdr:xfrm>
        <a:off x="0" y="13611225"/>
        <a:ext cx="4876800" cy="58388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7"/>
  <sheetViews>
    <sheetView tabSelected="1" view="pageBreakPreview" zoomScaleSheetLayoutView="100" zoomScalePageLayoutView="0" workbookViewId="0" topLeftCell="A1">
      <pane xSplit="2" ySplit="3" topLeftCell="I4" activePane="bottomRight" state="frozen"/>
      <selection pane="topLeft" activeCell="A1" sqref="A1"/>
      <selection pane="topRight" activeCell="C1" sqref="C1"/>
      <selection pane="bottomLeft" activeCell="A2" sqref="A2"/>
      <selection pane="bottomRight" activeCell="C3" sqref="C3:R3"/>
    </sheetView>
  </sheetViews>
  <sheetFormatPr defaultColWidth="9.00390625" defaultRowHeight="13.5"/>
  <cols>
    <col min="1" max="1" width="3.00390625" style="43" customWidth="1"/>
    <col min="2" max="2" width="22.125" style="43" customWidth="1"/>
    <col min="3" max="3" width="8.625" style="45" customWidth="1"/>
    <col min="4" max="8" width="8.625" style="43" customWidth="1"/>
    <col min="9" max="9" width="8.625" style="45" customWidth="1"/>
    <col min="10" max="14" width="8.625" style="43" customWidth="1"/>
    <col min="15" max="16384" width="9.00390625" style="43" customWidth="1"/>
  </cols>
  <sheetData>
    <row r="1" spans="1:17" ht="13.5" customHeight="1">
      <c r="A1" s="44" t="s">
        <v>145</v>
      </c>
      <c r="M1" s="46" t="s">
        <v>189</v>
      </c>
      <c r="Q1" s="46" t="s">
        <v>189</v>
      </c>
    </row>
    <row r="2" spans="13:17" ht="13.5" customHeight="1">
      <c r="M2" s="22" t="s">
        <v>178</v>
      </c>
      <c r="Q2" s="22" t="s">
        <v>178</v>
      </c>
    </row>
    <row r="3" spans="1:18" ht="13.5" customHeight="1">
      <c r="A3" s="48"/>
      <c r="B3" s="48"/>
      <c r="C3" s="48" t="s">
        <v>10</v>
      </c>
      <c r="D3" s="48" t="s">
        <v>9</v>
      </c>
      <c r="E3" s="48" t="s">
        <v>8</v>
      </c>
      <c r="F3" s="48" t="s">
        <v>7</v>
      </c>
      <c r="G3" s="48" t="s">
        <v>6</v>
      </c>
      <c r="H3" s="48" t="s">
        <v>5</v>
      </c>
      <c r="I3" s="49" t="s">
        <v>4</v>
      </c>
      <c r="J3" s="48" t="s">
        <v>3</v>
      </c>
      <c r="K3" s="49" t="s">
        <v>2</v>
      </c>
      <c r="L3" s="49" t="s">
        <v>89</v>
      </c>
      <c r="M3" s="48" t="s">
        <v>90</v>
      </c>
      <c r="N3" s="48" t="s">
        <v>182</v>
      </c>
      <c r="O3" s="48" t="s">
        <v>191</v>
      </c>
      <c r="P3" s="48" t="s">
        <v>192</v>
      </c>
      <c r="Q3" s="48" t="s">
        <v>195</v>
      </c>
      <c r="R3" s="48" t="s">
        <v>199</v>
      </c>
    </row>
    <row r="4" spans="1:18" ht="13.5" customHeight="1">
      <c r="A4" s="76" t="s">
        <v>91</v>
      </c>
      <c r="B4" s="76"/>
      <c r="C4" s="50">
        <v>20627</v>
      </c>
      <c r="D4" s="50">
        <v>20312</v>
      </c>
      <c r="E4" s="50">
        <v>20153</v>
      </c>
      <c r="F4" s="50">
        <v>19834</v>
      </c>
      <c r="G4" s="50">
        <v>19645</v>
      </c>
      <c r="H4" s="50">
        <v>19347</v>
      </c>
      <c r="I4" s="50">
        <v>19111</v>
      </c>
      <c r="J4" s="50">
        <v>18837</v>
      </c>
      <c r="K4" s="50">
        <v>18477</v>
      </c>
      <c r="L4" s="50">
        <v>18286</v>
      </c>
      <c r="M4" s="50">
        <v>18050</v>
      </c>
      <c r="N4" s="50">
        <v>17818</v>
      </c>
      <c r="O4" s="50">
        <v>17527</v>
      </c>
      <c r="P4" s="50">
        <v>17324</v>
      </c>
      <c r="Q4" s="50">
        <v>17144</v>
      </c>
      <c r="R4" s="50">
        <v>16919</v>
      </c>
    </row>
    <row r="5" spans="1:18" ht="13.5" customHeight="1">
      <c r="A5" s="77" t="s">
        <v>13</v>
      </c>
      <c r="B5" s="52" t="s">
        <v>22</v>
      </c>
      <c r="C5" s="53">
        <v>7945765</v>
      </c>
      <c r="D5" s="53">
        <v>8325578</v>
      </c>
      <c r="E5" s="53">
        <v>8240479</v>
      </c>
      <c r="F5" s="53">
        <v>9238115</v>
      </c>
      <c r="G5" s="53">
        <v>8769529</v>
      </c>
      <c r="H5" s="53">
        <v>8969421</v>
      </c>
      <c r="I5" s="54">
        <v>9143215</v>
      </c>
      <c r="J5" s="53">
        <v>10013451</v>
      </c>
      <c r="K5" s="53">
        <v>9415460</v>
      </c>
      <c r="L5" s="53">
        <v>11369966</v>
      </c>
      <c r="M5" s="55">
        <v>10510378</v>
      </c>
      <c r="N5" s="55">
        <v>9782549</v>
      </c>
      <c r="O5" s="55">
        <v>9247664</v>
      </c>
      <c r="P5" s="55">
        <v>9364438</v>
      </c>
      <c r="Q5" s="55">
        <v>8530818</v>
      </c>
      <c r="R5" s="55">
        <v>8712133</v>
      </c>
    </row>
    <row r="6" spans="1:18" ht="13.5" customHeight="1">
      <c r="A6" s="77"/>
      <c r="B6" s="52" t="s">
        <v>23</v>
      </c>
      <c r="C6" s="53">
        <v>7547446</v>
      </c>
      <c r="D6" s="53">
        <v>7843248</v>
      </c>
      <c r="E6" s="53">
        <v>7780201</v>
      </c>
      <c r="F6" s="53">
        <v>8943737</v>
      </c>
      <c r="G6" s="53">
        <v>8650288</v>
      </c>
      <c r="H6" s="53">
        <v>8737679</v>
      </c>
      <c r="I6" s="54">
        <v>8797697</v>
      </c>
      <c r="J6" s="53">
        <v>9752258</v>
      </c>
      <c r="K6" s="53">
        <v>9041468</v>
      </c>
      <c r="L6" s="53">
        <v>10895510</v>
      </c>
      <c r="M6" s="55">
        <v>9970057</v>
      </c>
      <c r="N6" s="55">
        <v>9357420</v>
      </c>
      <c r="O6" s="55">
        <v>8793702</v>
      </c>
      <c r="P6" s="55">
        <v>9109058</v>
      </c>
      <c r="Q6" s="55">
        <v>8214780</v>
      </c>
      <c r="R6" s="55">
        <v>8405465</v>
      </c>
    </row>
    <row r="7" spans="1:18" ht="13.5" customHeight="1">
      <c r="A7" s="77"/>
      <c r="B7" s="52" t="s">
        <v>24</v>
      </c>
      <c r="C7" s="54">
        <f aca="true" t="shared" si="0" ref="C7:K7">+C5-C6</f>
        <v>398319</v>
      </c>
      <c r="D7" s="54">
        <f t="shared" si="0"/>
        <v>482330</v>
      </c>
      <c r="E7" s="54">
        <f t="shared" si="0"/>
        <v>460278</v>
      </c>
      <c r="F7" s="54">
        <f t="shared" si="0"/>
        <v>294378</v>
      </c>
      <c r="G7" s="54">
        <f t="shared" si="0"/>
        <v>119241</v>
      </c>
      <c r="H7" s="54">
        <f t="shared" si="0"/>
        <v>231742</v>
      </c>
      <c r="I7" s="54">
        <f t="shared" si="0"/>
        <v>345518</v>
      </c>
      <c r="J7" s="54">
        <f t="shared" si="0"/>
        <v>261193</v>
      </c>
      <c r="K7" s="54">
        <f t="shared" si="0"/>
        <v>373992</v>
      </c>
      <c r="L7" s="54">
        <f aca="true" t="shared" si="1" ref="L7:R7">+L5-L6</f>
        <v>474456</v>
      </c>
      <c r="M7" s="54">
        <f t="shared" si="1"/>
        <v>540321</v>
      </c>
      <c r="N7" s="54">
        <f t="shared" si="1"/>
        <v>425129</v>
      </c>
      <c r="O7" s="54">
        <f t="shared" si="1"/>
        <v>453962</v>
      </c>
      <c r="P7" s="54">
        <f t="shared" si="1"/>
        <v>255380</v>
      </c>
      <c r="Q7" s="54">
        <f t="shared" si="1"/>
        <v>316038</v>
      </c>
      <c r="R7" s="54">
        <f t="shared" si="1"/>
        <v>306668</v>
      </c>
    </row>
    <row r="8" spans="1:18" ht="13.5" customHeight="1">
      <c r="A8" s="77"/>
      <c r="B8" s="52" t="s">
        <v>25</v>
      </c>
      <c r="C8" s="53">
        <v>18000</v>
      </c>
      <c r="D8" s="53">
        <v>2554</v>
      </c>
      <c r="E8" s="53">
        <v>18954</v>
      </c>
      <c r="F8" s="53">
        <v>1370</v>
      </c>
      <c r="G8" s="53">
        <v>4917</v>
      </c>
      <c r="H8" s="53">
        <v>78682</v>
      </c>
      <c r="I8" s="54">
        <v>30769</v>
      </c>
      <c r="J8" s="53">
        <v>19229</v>
      </c>
      <c r="K8" s="53">
        <v>99757</v>
      </c>
      <c r="L8" s="54">
        <v>217111</v>
      </c>
      <c r="M8" s="55">
        <v>157305</v>
      </c>
      <c r="N8" s="55">
        <v>19877</v>
      </c>
      <c r="O8" s="55">
        <v>82898</v>
      </c>
      <c r="P8" s="55">
        <v>62399</v>
      </c>
      <c r="Q8" s="55">
        <v>10930</v>
      </c>
      <c r="R8" s="55">
        <v>16714</v>
      </c>
    </row>
    <row r="9" spans="1:18" ht="13.5" customHeight="1">
      <c r="A9" s="77"/>
      <c r="B9" s="52" t="s">
        <v>26</v>
      </c>
      <c r="C9" s="54">
        <f aca="true" t="shared" si="2" ref="C9:K9">+C7-C8</f>
        <v>380319</v>
      </c>
      <c r="D9" s="54">
        <f t="shared" si="2"/>
        <v>479776</v>
      </c>
      <c r="E9" s="54">
        <f t="shared" si="2"/>
        <v>441324</v>
      </c>
      <c r="F9" s="54">
        <f t="shared" si="2"/>
        <v>293008</v>
      </c>
      <c r="G9" s="54">
        <f t="shared" si="2"/>
        <v>114324</v>
      </c>
      <c r="H9" s="54">
        <f t="shared" si="2"/>
        <v>153060</v>
      </c>
      <c r="I9" s="54">
        <f t="shared" si="2"/>
        <v>314749</v>
      </c>
      <c r="J9" s="54">
        <f t="shared" si="2"/>
        <v>241964</v>
      </c>
      <c r="K9" s="54">
        <f t="shared" si="2"/>
        <v>274235</v>
      </c>
      <c r="L9" s="54">
        <f aca="true" t="shared" si="3" ref="L9:R9">+L7-L8</f>
        <v>257345</v>
      </c>
      <c r="M9" s="54">
        <f t="shared" si="3"/>
        <v>383016</v>
      </c>
      <c r="N9" s="54">
        <f t="shared" si="3"/>
        <v>405252</v>
      </c>
      <c r="O9" s="54">
        <f t="shared" si="3"/>
        <v>371064</v>
      </c>
      <c r="P9" s="54">
        <f t="shared" si="3"/>
        <v>192981</v>
      </c>
      <c r="Q9" s="54">
        <f t="shared" si="3"/>
        <v>305108</v>
      </c>
      <c r="R9" s="54">
        <f t="shared" si="3"/>
        <v>289954</v>
      </c>
    </row>
    <row r="10" spans="1:18" ht="13.5" customHeight="1">
      <c r="A10" s="77"/>
      <c r="B10" s="52" t="s">
        <v>27</v>
      </c>
      <c r="C10" s="55">
        <v>95306</v>
      </c>
      <c r="D10" s="55">
        <v>99457</v>
      </c>
      <c r="E10" s="55">
        <v>-38452</v>
      </c>
      <c r="F10" s="55">
        <v>-148316</v>
      </c>
      <c r="G10" s="55">
        <v>-178684</v>
      </c>
      <c r="H10" s="55">
        <v>38736</v>
      </c>
      <c r="I10" s="55">
        <v>161689</v>
      </c>
      <c r="J10" s="55">
        <v>-72785</v>
      </c>
      <c r="K10" s="55">
        <v>32271</v>
      </c>
      <c r="L10" s="55">
        <v>-16890</v>
      </c>
      <c r="M10" s="55">
        <v>125671</v>
      </c>
      <c r="N10" s="55">
        <v>22252</v>
      </c>
      <c r="O10" s="55">
        <v>-34188</v>
      </c>
      <c r="P10" s="55">
        <v>-178083</v>
      </c>
      <c r="Q10" s="55">
        <v>112127</v>
      </c>
      <c r="R10" s="55">
        <v>-15154</v>
      </c>
    </row>
    <row r="11" spans="1:18" ht="13.5" customHeight="1">
      <c r="A11" s="77"/>
      <c r="B11" s="52" t="s">
        <v>28</v>
      </c>
      <c r="C11" s="53">
        <v>15100</v>
      </c>
      <c r="D11" s="53">
        <v>60900</v>
      </c>
      <c r="E11" s="53">
        <v>71103</v>
      </c>
      <c r="F11" s="53">
        <v>102354</v>
      </c>
      <c r="G11" s="53">
        <v>15329</v>
      </c>
      <c r="H11" s="53">
        <v>10659</v>
      </c>
      <c r="I11" s="54">
        <v>5002</v>
      </c>
      <c r="J11" s="53">
        <v>275689</v>
      </c>
      <c r="K11" s="53">
        <v>68551</v>
      </c>
      <c r="L11" s="54">
        <v>2385</v>
      </c>
      <c r="M11" s="55">
        <v>62971</v>
      </c>
      <c r="N11" s="55">
        <v>189700</v>
      </c>
      <c r="O11" s="55">
        <v>738</v>
      </c>
      <c r="P11" s="55">
        <v>400</v>
      </c>
      <c r="Q11" s="55">
        <v>161</v>
      </c>
      <c r="R11" s="55">
        <v>483122</v>
      </c>
    </row>
    <row r="12" spans="1:18" ht="13.5" customHeight="1">
      <c r="A12" s="77"/>
      <c r="B12" s="52" t="s">
        <v>29</v>
      </c>
      <c r="C12" s="53">
        <v>0</v>
      </c>
      <c r="D12" s="53">
        <v>0</v>
      </c>
      <c r="E12" s="53">
        <v>0</v>
      </c>
      <c r="F12" s="53">
        <v>0</v>
      </c>
      <c r="G12" s="53">
        <v>0</v>
      </c>
      <c r="H12" s="53">
        <v>0</v>
      </c>
      <c r="I12" s="54">
        <v>0</v>
      </c>
      <c r="J12" s="53">
        <v>0</v>
      </c>
      <c r="K12" s="53">
        <v>0</v>
      </c>
      <c r="L12" s="54">
        <v>0</v>
      </c>
      <c r="M12" s="55">
        <v>0</v>
      </c>
      <c r="N12" s="55">
        <v>0</v>
      </c>
      <c r="O12" s="55">
        <v>0</v>
      </c>
      <c r="P12" s="55">
        <v>0</v>
      </c>
      <c r="Q12" s="55">
        <v>0</v>
      </c>
      <c r="R12" s="55">
        <v>1</v>
      </c>
    </row>
    <row r="13" spans="1:18" ht="13.5" customHeight="1">
      <c r="A13" s="77"/>
      <c r="B13" s="52" t="s">
        <v>30</v>
      </c>
      <c r="C13" s="53">
        <v>0</v>
      </c>
      <c r="D13" s="53">
        <v>0</v>
      </c>
      <c r="E13" s="53">
        <v>0</v>
      </c>
      <c r="F13" s="53">
        <v>0</v>
      </c>
      <c r="G13" s="53">
        <v>71350</v>
      </c>
      <c r="H13" s="53">
        <v>167563</v>
      </c>
      <c r="I13" s="54">
        <v>99297</v>
      </c>
      <c r="J13" s="53">
        <v>0</v>
      </c>
      <c r="K13" s="53">
        <v>0</v>
      </c>
      <c r="L13" s="54">
        <v>175268</v>
      </c>
      <c r="M13" s="55">
        <v>0</v>
      </c>
      <c r="N13" s="55">
        <v>0</v>
      </c>
      <c r="O13" s="55">
        <v>0</v>
      </c>
      <c r="P13" s="55">
        <v>272430</v>
      </c>
      <c r="Q13" s="55">
        <v>98257</v>
      </c>
      <c r="R13" s="55">
        <v>63826</v>
      </c>
    </row>
    <row r="14" spans="1:18" ht="13.5" customHeight="1">
      <c r="A14" s="77"/>
      <c r="B14" s="52" t="s">
        <v>31</v>
      </c>
      <c r="C14" s="54">
        <f aca="true" t="shared" si="4" ref="C14:K14">+C10+C11+C12-C13</f>
        <v>110406</v>
      </c>
      <c r="D14" s="54">
        <f t="shared" si="4"/>
        <v>160357</v>
      </c>
      <c r="E14" s="54">
        <f t="shared" si="4"/>
        <v>32651</v>
      </c>
      <c r="F14" s="54">
        <f t="shared" si="4"/>
        <v>-45962</v>
      </c>
      <c r="G14" s="54">
        <f t="shared" si="4"/>
        <v>-234705</v>
      </c>
      <c r="H14" s="54">
        <f t="shared" si="4"/>
        <v>-118168</v>
      </c>
      <c r="I14" s="54">
        <f t="shared" si="4"/>
        <v>67394</v>
      </c>
      <c r="J14" s="54">
        <f t="shared" si="4"/>
        <v>202904</v>
      </c>
      <c r="K14" s="54">
        <f t="shared" si="4"/>
        <v>100822</v>
      </c>
      <c r="L14" s="54">
        <f aca="true" t="shared" si="5" ref="L14:R14">+L10+L11+L12-L13</f>
        <v>-189773</v>
      </c>
      <c r="M14" s="54">
        <f t="shared" si="5"/>
        <v>188642</v>
      </c>
      <c r="N14" s="54">
        <f t="shared" si="5"/>
        <v>211952</v>
      </c>
      <c r="O14" s="54">
        <f t="shared" si="5"/>
        <v>-33450</v>
      </c>
      <c r="P14" s="54">
        <f t="shared" si="5"/>
        <v>-450113</v>
      </c>
      <c r="Q14" s="54">
        <f t="shared" si="5"/>
        <v>14031</v>
      </c>
      <c r="R14" s="54">
        <f t="shared" si="5"/>
        <v>404143</v>
      </c>
    </row>
    <row r="15" spans="1:18" ht="13.5" customHeight="1">
      <c r="A15" s="77"/>
      <c r="B15" s="3" t="s">
        <v>32</v>
      </c>
      <c r="C15" s="56">
        <f aca="true" t="shared" si="6" ref="C15:H15">+C9/C19*100</f>
        <v>9.143099060036363</v>
      </c>
      <c r="D15" s="56">
        <f t="shared" si="6"/>
        <v>10.831461211924594</v>
      </c>
      <c r="E15" s="56">
        <f t="shared" si="6"/>
        <v>9.242360336535139</v>
      </c>
      <c r="F15" s="56">
        <f t="shared" si="6"/>
        <v>5.6835791527353265</v>
      </c>
      <c r="G15" s="56">
        <f t="shared" si="6"/>
        <v>2.238426358310337</v>
      </c>
      <c r="H15" s="56">
        <f t="shared" si="6"/>
        <v>3.0138778975789537</v>
      </c>
      <c r="I15" s="56">
        <f aca="true" t="shared" si="7" ref="I15:N15">+I9/I19*100</f>
        <v>5.957698032808234</v>
      </c>
      <c r="J15" s="56">
        <f t="shared" si="7"/>
        <v>4.520683053529301</v>
      </c>
      <c r="K15" s="56">
        <f t="shared" si="7"/>
        <v>4.9645816335009645</v>
      </c>
      <c r="L15" s="56">
        <f t="shared" si="7"/>
        <v>4.608580058778221</v>
      </c>
      <c r="M15" s="56">
        <f t="shared" si="7"/>
        <v>6.8220873931666555</v>
      </c>
      <c r="N15" s="56">
        <f t="shared" si="7"/>
        <v>7.326728914175998</v>
      </c>
      <c r="O15" s="56">
        <f>+O9/O19*100</f>
        <v>6.971618944051416</v>
      </c>
      <c r="P15" s="56">
        <f>+P9/P19*100</f>
        <v>3.8404576524971006</v>
      </c>
      <c r="Q15" s="56">
        <f>+Q9/Q19*100</f>
        <v>6.519844724491963</v>
      </c>
      <c r="R15" s="56">
        <f>+R9/R19*100</f>
        <v>6.387650932194242</v>
      </c>
    </row>
    <row r="16" spans="1:18" ht="13.5" customHeight="1">
      <c r="A16" s="75" t="s">
        <v>33</v>
      </c>
      <c r="B16" s="75"/>
      <c r="C16" s="57">
        <v>2369477</v>
      </c>
      <c r="D16" s="58">
        <v>2269195</v>
      </c>
      <c r="E16" s="58">
        <v>2491131</v>
      </c>
      <c r="F16" s="58">
        <v>2690525</v>
      </c>
      <c r="G16" s="58">
        <v>2744199</v>
      </c>
      <c r="H16" s="58">
        <v>2627704</v>
      </c>
      <c r="I16" s="57">
        <v>2716251</v>
      </c>
      <c r="J16" s="58">
        <v>2754188</v>
      </c>
      <c r="K16" s="58">
        <v>2793093</v>
      </c>
      <c r="L16" s="57">
        <v>2749717</v>
      </c>
      <c r="M16" s="58">
        <v>2668304</v>
      </c>
      <c r="N16" s="58">
        <v>2501128</v>
      </c>
      <c r="O16" s="58">
        <v>2579592</v>
      </c>
      <c r="P16" s="58">
        <v>2504304</v>
      </c>
      <c r="Q16" s="58">
        <v>2269754</v>
      </c>
      <c r="R16" s="58">
        <v>2294733</v>
      </c>
    </row>
    <row r="17" spans="1:18" ht="13.5" customHeight="1">
      <c r="A17" s="75" t="s">
        <v>34</v>
      </c>
      <c r="B17" s="75"/>
      <c r="C17" s="57">
        <v>3397334</v>
      </c>
      <c r="D17" s="58">
        <v>3701784</v>
      </c>
      <c r="E17" s="58">
        <v>3981649</v>
      </c>
      <c r="F17" s="58">
        <v>4300367</v>
      </c>
      <c r="G17" s="58">
        <v>4230989</v>
      </c>
      <c r="H17" s="58">
        <v>4240571</v>
      </c>
      <c r="I17" s="57">
        <v>4412745</v>
      </c>
      <c r="J17" s="58">
        <v>4468489</v>
      </c>
      <c r="K17" s="58">
        <v>4630716</v>
      </c>
      <c r="L17" s="57">
        <v>4698233</v>
      </c>
      <c r="M17" s="58">
        <v>4761305</v>
      </c>
      <c r="N17" s="58">
        <v>4725289</v>
      </c>
      <c r="O17" s="58">
        <v>4500081</v>
      </c>
      <c r="P17" s="58">
        <v>4219336</v>
      </c>
      <c r="Q17" s="58">
        <v>3966271</v>
      </c>
      <c r="R17" s="58">
        <v>3812862</v>
      </c>
    </row>
    <row r="18" spans="1:18" ht="13.5" customHeight="1">
      <c r="A18" s="75" t="s">
        <v>35</v>
      </c>
      <c r="B18" s="75"/>
      <c r="C18" s="57">
        <v>3131772</v>
      </c>
      <c r="D18" s="58">
        <v>2998524</v>
      </c>
      <c r="E18" s="58">
        <v>3293188</v>
      </c>
      <c r="F18" s="58">
        <v>3557811</v>
      </c>
      <c r="G18" s="58">
        <v>3628159</v>
      </c>
      <c r="H18" s="58">
        <v>3473182</v>
      </c>
      <c r="I18" s="57">
        <v>3590969</v>
      </c>
      <c r="J18" s="58">
        <v>3639607</v>
      </c>
      <c r="K18" s="58">
        <v>3690365</v>
      </c>
      <c r="L18" s="57">
        <v>3632763</v>
      </c>
      <c r="M18" s="58">
        <v>3525849</v>
      </c>
      <c r="N18" s="58">
        <v>3301150</v>
      </c>
      <c r="O18" s="58">
        <v>3405338</v>
      </c>
      <c r="P18" s="58">
        <v>3305326</v>
      </c>
      <c r="Q18" s="58">
        <v>2990703</v>
      </c>
      <c r="R18" s="58">
        <v>3022556</v>
      </c>
    </row>
    <row r="19" spans="1:18" ht="13.5" customHeight="1">
      <c r="A19" s="75" t="s">
        <v>36</v>
      </c>
      <c r="B19" s="75"/>
      <c r="C19" s="57">
        <v>4159629</v>
      </c>
      <c r="D19" s="58">
        <v>4429467</v>
      </c>
      <c r="E19" s="58">
        <v>4775014</v>
      </c>
      <c r="F19" s="58">
        <v>5155343</v>
      </c>
      <c r="G19" s="58">
        <v>5107338</v>
      </c>
      <c r="H19" s="58">
        <v>5078507</v>
      </c>
      <c r="I19" s="57">
        <v>5283064</v>
      </c>
      <c r="J19" s="58">
        <v>5352377</v>
      </c>
      <c r="K19" s="58">
        <v>5523829</v>
      </c>
      <c r="L19" s="57">
        <v>5584041</v>
      </c>
      <c r="M19" s="58">
        <v>5614352</v>
      </c>
      <c r="N19" s="58">
        <v>5531145</v>
      </c>
      <c r="O19" s="58">
        <v>5322494</v>
      </c>
      <c r="P19" s="58">
        <v>5024948</v>
      </c>
      <c r="Q19" s="58">
        <v>4679682</v>
      </c>
      <c r="R19" s="58">
        <v>4539290</v>
      </c>
    </row>
    <row r="20" spans="1:18" ht="13.5" customHeight="1">
      <c r="A20" s="75" t="s">
        <v>37</v>
      </c>
      <c r="B20" s="75"/>
      <c r="C20" s="59">
        <v>0.71</v>
      </c>
      <c r="D20" s="60">
        <v>0.67</v>
      </c>
      <c r="E20" s="60">
        <v>0.65</v>
      </c>
      <c r="F20" s="60">
        <v>0.62</v>
      </c>
      <c r="G20" s="60">
        <v>0.64</v>
      </c>
      <c r="H20" s="60">
        <v>0.63</v>
      </c>
      <c r="I20" s="61">
        <v>0.63</v>
      </c>
      <c r="J20" s="60">
        <v>0.62</v>
      </c>
      <c r="K20" s="60">
        <v>0.61</v>
      </c>
      <c r="L20" s="61">
        <v>0.6</v>
      </c>
      <c r="M20" s="60">
        <v>0.58</v>
      </c>
      <c r="N20" s="60">
        <v>0.56</v>
      </c>
      <c r="O20" s="60">
        <v>0.55</v>
      </c>
      <c r="P20" s="60">
        <v>0.56</v>
      </c>
      <c r="Q20" s="60">
        <v>0.58</v>
      </c>
      <c r="R20" s="60">
        <v>0.59</v>
      </c>
    </row>
    <row r="21" spans="1:18" ht="13.5" customHeight="1">
      <c r="A21" s="75" t="s">
        <v>38</v>
      </c>
      <c r="B21" s="75"/>
      <c r="C21" s="62">
        <v>80.7</v>
      </c>
      <c r="D21" s="63">
        <v>77.3</v>
      </c>
      <c r="E21" s="63">
        <v>77</v>
      </c>
      <c r="F21" s="63">
        <v>77.1</v>
      </c>
      <c r="G21" s="63">
        <v>84.8</v>
      </c>
      <c r="H21" s="63">
        <v>84.5</v>
      </c>
      <c r="I21" s="64">
        <v>82.1</v>
      </c>
      <c r="J21" s="63">
        <v>83.9</v>
      </c>
      <c r="K21" s="63">
        <v>85.7</v>
      </c>
      <c r="L21" s="64">
        <v>86.9</v>
      </c>
      <c r="M21" s="63">
        <v>86.7</v>
      </c>
      <c r="N21" s="63">
        <v>86.9</v>
      </c>
      <c r="O21" s="63">
        <v>90.9</v>
      </c>
      <c r="P21" s="63">
        <v>96.4</v>
      </c>
      <c r="Q21" s="63">
        <v>96</v>
      </c>
      <c r="R21" s="63">
        <v>97.4</v>
      </c>
    </row>
    <row r="22" spans="1:18" ht="13.5" customHeight="1">
      <c r="A22" s="75" t="s">
        <v>39</v>
      </c>
      <c r="B22" s="75"/>
      <c r="C22" s="62">
        <v>10.2</v>
      </c>
      <c r="D22" s="63">
        <v>10</v>
      </c>
      <c r="E22" s="63">
        <v>10.3</v>
      </c>
      <c r="F22" s="63">
        <v>10.6</v>
      </c>
      <c r="G22" s="63">
        <v>11.9</v>
      </c>
      <c r="H22" s="63">
        <v>12.3</v>
      </c>
      <c r="I22" s="64">
        <v>12.2</v>
      </c>
      <c r="J22" s="63">
        <v>12</v>
      </c>
      <c r="K22" s="63">
        <v>11.8</v>
      </c>
      <c r="L22" s="64">
        <v>12.4</v>
      </c>
      <c r="M22" s="63">
        <v>12.5</v>
      </c>
      <c r="N22" s="63">
        <v>13.7</v>
      </c>
      <c r="O22" s="63">
        <v>14.6</v>
      </c>
      <c r="P22" s="63">
        <v>15.3</v>
      </c>
      <c r="Q22" s="63">
        <v>16.1</v>
      </c>
      <c r="R22" s="63">
        <v>15.6</v>
      </c>
    </row>
    <row r="23" spans="1:18" ht="13.5" customHeight="1">
      <c r="A23" s="75" t="s">
        <v>40</v>
      </c>
      <c r="B23" s="75"/>
      <c r="C23" s="62">
        <v>12.5</v>
      </c>
      <c r="D23" s="63">
        <v>13</v>
      </c>
      <c r="E23" s="63">
        <v>13.3</v>
      </c>
      <c r="F23" s="63">
        <v>13.2</v>
      </c>
      <c r="G23" s="63">
        <v>14.2</v>
      </c>
      <c r="H23" s="63">
        <v>14.9</v>
      </c>
      <c r="I23" s="64">
        <v>14.4</v>
      </c>
      <c r="J23" s="63">
        <v>14</v>
      </c>
      <c r="K23" s="63">
        <v>13.7</v>
      </c>
      <c r="L23" s="64">
        <v>14.2</v>
      </c>
      <c r="M23" s="63">
        <v>14.4</v>
      </c>
      <c r="N23" s="63">
        <v>16.1</v>
      </c>
      <c r="O23" s="63">
        <v>16.9</v>
      </c>
      <c r="P23" s="63">
        <v>17.6</v>
      </c>
      <c r="Q23" s="63">
        <v>18.1</v>
      </c>
      <c r="R23" s="63">
        <v>17.9</v>
      </c>
    </row>
    <row r="24" spans="1:18" ht="13.5" customHeight="1">
      <c r="A24" s="75" t="s">
        <v>41</v>
      </c>
      <c r="B24" s="75"/>
      <c r="C24" s="62">
        <v>10.7</v>
      </c>
      <c r="D24" s="63">
        <v>10.5</v>
      </c>
      <c r="E24" s="63">
        <v>10.3</v>
      </c>
      <c r="F24" s="63">
        <v>10.4</v>
      </c>
      <c r="G24" s="63">
        <v>10.5</v>
      </c>
      <c r="H24" s="63">
        <v>10.7</v>
      </c>
      <c r="I24" s="64">
        <v>10.7</v>
      </c>
      <c r="J24" s="63">
        <v>10.4</v>
      </c>
      <c r="K24" s="63">
        <v>9.9</v>
      </c>
      <c r="L24" s="64">
        <v>9.7</v>
      </c>
      <c r="M24" s="63">
        <v>9.6</v>
      </c>
      <c r="N24" s="63">
        <v>9.9</v>
      </c>
      <c r="O24" s="63">
        <v>10.6</v>
      </c>
      <c r="P24" s="63">
        <v>11.3</v>
      </c>
      <c r="Q24" s="63">
        <v>11.8</v>
      </c>
      <c r="R24" s="63">
        <v>11.8</v>
      </c>
    </row>
    <row r="25" spans="1:18" ht="13.5" customHeight="1">
      <c r="A25" s="76" t="s">
        <v>42</v>
      </c>
      <c r="B25" s="76"/>
      <c r="C25" s="54">
        <f aca="true" t="shared" si="8" ref="C25:K25">SUM(C26:C28)</f>
        <v>1449997</v>
      </c>
      <c r="D25" s="54">
        <f t="shared" si="8"/>
        <v>1867874</v>
      </c>
      <c r="E25" s="54">
        <f t="shared" si="8"/>
        <v>2386475</v>
      </c>
      <c r="F25" s="54">
        <f t="shared" si="8"/>
        <v>3032156</v>
      </c>
      <c r="G25" s="54">
        <f t="shared" si="8"/>
        <v>3144777</v>
      </c>
      <c r="H25" s="54">
        <f t="shared" si="8"/>
        <v>2811055</v>
      </c>
      <c r="I25" s="54">
        <f t="shared" si="8"/>
        <v>2473901</v>
      </c>
      <c r="J25" s="54">
        <f t="shared" si="8"/>
        <v>2338618</v>
      </c>
      <c r="K25" s="54">
        <f t="shared" si="8"/>
        <v>2381879</v>
      </c>
      <c r="L25" s="54">
        <f aca="true" t="shared" si="9" ref="L25:Q25">SUM(L26:L28)</f>
        <v>1894979</v>
      </c>
      <c r="M25" s="54">
        <f t="shared" si="9"/>
        <v>2205499</v>
      </c>
      <c r="N25" s="54">
        <f t="shared" si="9"/>
        <v>2227917</v>
      </c>
      <c r="O25" s="54">
        <f t="shared" si="9"/>
        <v>2046274</v>
      </c>
      <c r="P25" s="54">
        <f t="shared" si="9"/>
        <v>1553659</v>
      </c>
      <c r="Q25" s="54">
        <f t="shared" si="9"/>
        <v>1203276</v>
      </c>
      <c r="R25" s="54">
        <f>SUM(R26:R28)</f>
        <v>863421</v>
      </c>
    </row>
    <row r="26" spans="1:18" ht="13.5" customHeight="1">
      <c r="A26" s="65"/>
      <c r="B26" s="2" t="s">
        <v>19</v>
      </c>
      <c r="C26" s="54">
        <v>297023</v>
      </c>
      <c r="D26" s="53">
        <v>357923</v>
      </c>
      <c r="E26" s="53">
        <v>429026</v>
      </c>
      <c r="F26" s="53">
        <v>531380</v>
      </c>
      <c r="G26" s="53">
        <v>475359</v>
      </c>
      <c r="H26" s="53">
        <v>318455</v>
      </c>
      <c r="I26" s="54">
        <v>224160</v>
      </c>
      <c r="J26" s="53">
        <v>499849</v>
      </c>
      <c r="K26" s="53">
        <v>568400</v>
      </c>
      <c r="L26" s="54">
        <v>395517</v>
      </c>
      <c r="M26" s="53">
        <v>458434</v>
      </c>
      <c r="N26" s="53">
        <v>648134</v>
      </c>
      <c r="O26" s="53">
        <v>648872</v>
      </c>
      <c r="P26" s="53">
        <v>376842</v>
      </c>
      <c r="Q26" s="53">
        <v>278746</v>
      </c>
      <c r="R26" s="53">
        <v>698042</v>
      </c>
    </row>
    <row r="27" spans="1:18" ht="13.5" customHeight="1">
      <c r="A27" s="65"/>
      <c r="B27" s="2" t="s">
        <v>20</v>
      </c>
      <c r="C27" s="54">
        <v>189912</v>
      </c>
      <c r="D27" s="53">
        <v>317912</v>
      </c>
      <c r="E27" s="53">
        <v>507573</v>
      </c>
      <c r="F27" s="53">
        <v>683270</v>
      </c>
      <c r="G27" s="53">
        <v>648926</v>
      </c>
      <c r="H27" s="53">
        <v>566138</v>
      </c>
      <c r="I27" s="54">
        <v>475597</v>
      </c>
      <c r="J27" s="53">
        <v>377692</v>
      </c>
      <c r="K27" s="53">
        <v>379035</v>
      </c>
      <c r="L27" s="54">
        <v>380495</v>
      </c>
      <c r="M27" s="53">
        <v>281223</v>
      </c>
      <c r="N27" s="53">
        <v>281555</v>
      </c>
      <c r="O27" s="53">
        <v>167987</v>
      </c>
      <c r="P27" s="53">
        <v>68157</v>
      </c>
      <c r="Q27" s="53">
        <v>8190</v>
      </c>
      <c r="R27" s="53">
        <v>40192</v>
      </c>
    </row>
    <row r="28" spans="1:18" ht="13.5" customHeight="1">
      <c r="A28" s="65"/>
      <c r="B28" s="2" t="s">
        <v>21</v>
      </c>
      <c r="C28" s="54">
        <v>963062</v>
      </c>
      <c r="D28" s="53">
        <v>1192039</v>
      </c>
      <c r="E28" s="53">
        <v>1449876</v>
      </c>
      <c r="F28" s="53">
        <v>1817506</v>
      </c>
      <c r="G28" s="53">
        <v>2020492</v>
      </c>
      <c r="H28" s="53">
        <v>1926462</v>
      </c>
      <c r="I28" s="54">
        <v>1774144</v>
      </c>
      <c r="J28" s="53">
        <v>1461077</v>
      </c>
      <c r="K28" s="53">
        <v>1434444</v>
      </c>
      <c r="L28" s="54">
        <v>1118967</v>
      </c>
      <c r="M28" s="53">
        <v>1465842</v>
      </c>
      <c r="N28" s="53">
        <v>1298228</v>
      </c>
      <c r="O28" s="53">
        <v>1229415</v>
      </c>
      <c r="P28" s="53">
        <v>1108660</v>
      </c>
      <c r="Q28" s="53">
        <v>916340</v>
      </c>
      <c r="R28" s="53">
        <v>125187</v>
      </c>
    </row>
    <row r="29" spans="1:18" ht="13.5" customHeight="1">
      <c r="A29" s="76" t="s">
        <v>43</v>
      </c>
      <c r="B29" s="76"/>
      <c r="C29" s="54">
        <v>5493963</v>
      </c>
      <c r="D29" s="53">
        <v>5831456</v>
      </c>
      <c r="E29" s="53">
        <v>5764838</v>
      </c>
      <c r="F29" s="53">
        <v>5988920</v>
      </c>
      <c r="G29" s="53">
        <v>6136932</v>
      </c>
      <c r="H29" s="53">
        <v>6430207</v>
      </c>
      <c r="I29" s="54">
        <v>6631398</v>
      </c>
      <c r="J29" s="53">
        <v>7379442</v>
      </c>
      <c r="K29" s="53">
        <v>7491014</v>
      </c>
      <c r="L29" s="54">
        <v>8251627</v>
      </c>
      <c r="M29" s="53">
        <v>8176938</v>
      </c>
      <c r="N29" s="53">
        <v>8103926</v>
      </c>
      <c r="O29" s="53">
        <v>7878212</v>
      </c>
      <c r="P29" s="53">
        <v>7897512</v>
      </c>
      <c r="Q29" s="53">
        <v>7692238</v>
      </c>
      <c r="R29" s="53">
        <v>7221403</v>
      </c>
    </row>
    <row r="30" spans="1:18" ht="13.5" customHeight="1">
      <c r="A30" s="51"/>
      <c r="B30" s="48" t="s">
        <v>14</v>
      </c>
      <c r="C30" s="54">
        <v>5481613</v>
      </c>
      <c r="D30" s="53">
        <v>5819106</v>
      </c>
      <c r="E30" s="53">
        <v>5752488</v>
      </c>
      <c r="F30" s="53">
        <v>5976570</v>
      </c>
      <c r="G30" s="53">
        <v>6136932</v>
      </c>
      <c r="H30" s="53"/>
      <c r="I30" s="54">
        <v>4138218</v>
      </c>
      <c r="J30" s="53">
        <v>4237668</v>
      </c>
      <c r="K30" s="53">
        <v>4095404</v>
      </c>
      <c r="L30" s="54">
        <v>4034583</v>
      </c>
      <c r="M30" s="53">
        <v>4014974</v>
      </c>
      <c r="N30" s="53">
        <v>3859426</v>
      </c>
      <c r="O30" s="53">
        <v>3946617</v>
      </c>
      <c r="P30" s="53">
        <v>4401233</v>
      </c>
      <c r="Q30" s="53">
        <v>4463548</v>
      </c>
      <c r="R30" s="53">
        <v>4320286</v>
      </c>
    </row>
    <row r="31" spans="1:18" ht="13.5" customHeight="1">
      <c r="A31" s="74" t="s">
        <v>44</v>
      </c>
      <c r="B31" s="74"/>
      <c r="C31" s="54">
        <f aca="true" t="shared" si="10" ref="C31:K31">SUM(C32:C35)</f>
        <v>193983</v>
      </c>
      <c r="D31" s="54">
        <f t="shared" si="10"/>
        <v>168119</v>
      </c>
      <c r="E31" s="54">
        <f t="shared" si="10"/>
        <v>14255</v>
      </c>
      <c r="F31" s="54">
        <f t="shared" si="10"/>
        <v>116390</v>
      </c>
      <c r="G31" s="54">
        <f t="shared" si="10"/>
        <v>93243</v>
      </c>
      <c r="H31" s="54">
        <f t="shared" si="10"/>
        <v>67871</v>
      </c>
      <c r="I31" s="54">
        <f t="shared" si="10"/>
        <v>41841</v>
      </c>
      <c r="J31" s="54">
        <f t="shared" si="10"/>
        <v>80343</v>
      </c>
      <c r="K31" s="54">
        <f t="shared" si="10"/>
        <v>93181</v>
      </c>
      <c r="L31" s="54">
        <f aca="true" t="shared" si="11" ref="L31:Q31">SUM(L32:L35)</f>
        <v>243162</v>
      </c>
      <c r="M31" s="54">
        <f t="shared" si="11"/>
        <v>651472</v>
      </c>
      <c r="N31" s="54">
        <f t="shared" si="11"/>
        <v>419815</v>
      </c>
      <c r="O31" s="54">
        <f t="shared" si="11"/>
        <v>846239</v>
      </c>
      <c r="P31" s="54">
        <f t="shared" si="11"/>
        <v>594653</v>
      </c>
      <c r="Q31" s="54">
        <f t="shared" si="11"/>
        <v>497796</v>
      </c>
      <c r="R31" s="54">
        <f>SUM(R32:R35)</f>
        <v>458049</v>
      </c>
    </row>
    <row r="32" spans="1:18" ht="13.5" customHeight="1">
      <c r="A32" s="48"/>
      <c r="B32" s="48" t="s">
        <v>15</v>
      </c>
      <c r="C32" s="54">
        <v>193983</v>
      </c>
      <c r="D32" s="53">
        <v>168119</v>
      </c>
      <c r="E32" s="53">
        <v>14255</v>
      </c>
      <c r="F32" s="53">
        <v>116390</v>
      </c>
      <c r="G32" s="53">
        <v>90526</v>
      </c>
      <c r="H32" s="53">
        <v>64662</v>
      </c>
      <c r="I32" s="54">
        <v>38797</v>
      </c>
      <c r="J32" s="53">
        <v>78435</v>
      </c>
      <c r="K32" s="53">
        <v>91400</v>
      </c>
      <c r="L32" s="54">
        <v>241478</v>
      </c>
      <c r="M32" s="53">
        <v>299231</v>
      </c>
      <c r="N32" s="53">
        <v>11217</v>
      </c>
      <c r="O32" s="53">
        <v>95000</v>
      </c>
      <c r="P32" s="53">
        <v>36495</v>
      </c>
      <c r="Q32" s="53">
        <v>10540</v>
      </c>
      <c r="R32" s="53">
        <v>5182</v>
      </c>
    </row>
    <row r="33" spans="1:18" ht="13.5" customHeight="1">
      <c r="A33" s="51"/>
      <c r="B33" s="48" t="s">
        <v>16</v>
      </c>
      <c r="C33" s="54">
        <v>0</v>
      </c>
      <c r="D33" s="53">
        <v>0</v>
      </c>
      <c r="E33" s="53">
        <v>0</v>
      </c>
      <c r="F33" s="53">
        <v>0</v>
      </c>
      <c r="G33" s="53">
        <v>0</v>
      </c>
      <c r="H33" s="53">
        <v>0</v>
      </c>
      <c r="I33" s="54">
        <v>0</v>
      </c>
      <c r="J33" s="53">
        <v>0</v>
      </c>
      <c r="K33" s="53">
        <v>0</v>
      </c>
      <c r="L33" s="54">
        <v>0</v>
      </c>
      <c r="M33" s="53">
        <v>0</v>
      </c>
      <c r="N33" s="53">
        <v>0</v>
      </c>
      <c r="O33" s="53">
        <v>0</v>
      </c>
      <c r="P33" s="53">
        <v>0</v>
      </c>
      <c r="Q33" s="53">
        <v>0</v>
      </c>
      <c r="R33" s="53">
        <v>1</v>
      </c>
    </row>
    <row r="34" spans="1:18" ht="13.5" customHeight="1">
      <c r="A34" s="51"/>
      <c r="B34" s="48" t="s">
        <v>17</v>
      </c>
      <c r="C34" s="54">
        <v>0</v>
      </c>
      <c r="D34" s="53">
        <v>0</v>
      </c>
      <c r="E34" s="53">
        <v>0</v>
      </c>
      <c r="F34" s="53">
        <v>0</v>
      </c>
      <c r="G34" s="53">
        <v>2717</v>
      </c>
      <c r="H34" s="53">
        <v>3209</v>
      </c>
      <c r="I34" s="54">
        <v>3044</v>
      </c>
      <c r="J34" s="53">
        <v>1908</v>
      </c>
      <c r="K34" s="53">
        <v>1781</v>
      </c>
      <c r="L34" s="54">
        <v>1684</v>
      </c>
      <c r="M34" s="53">
        <v>352241</v>
      </c>
      <c r="N34" s="53">
        <v>408598</v>
      </c>
      <c r="O34" s="53">
        <v>751239</v>
      </c>
      <c r="P34" s="53">
        <v>558158</v>
      </c>
      <c r="Q34" s="53">
        <v>487256</v>
      </c>
      <c r="R34" s="53">
        <v>452865</v>
      </c>
    </row>
    <row r="35" spans="1:18" ht="13.5" customHeight="1">
      <c r="A35" s="51"/>
      <c r="B35" s="48" t="s">
        <v>18</v>
      </c>
      <c r="C35" s="54">
        <v>0</v>
      </c>
      <c r="D35" s="53">
        <v>0</v>
      </c>
      <c r="E35" s="53">
        <v>0</v>
      </c>
      <c r="F35" s="53">
        <v>0</v>
      </c>
      <c r="G35" s="53">
        <v>0</v>
      </c>
      <c r="H35" s="53">
        <v>0</v>
      </c>
      <c r="I35" s="54">
        <v>0</v>
      </c>
      <c r="J35" s="53">
        <v>0</v>
      </c>
      <c r="K35" s="53">
        <v>0</v>
      </c>
      <c r="L35" s="54">
        <v>0</v>
      </c>
      <c r="M35" s="53">
        <v>0</v>
      </c>
      <c r="N35" s="53">
        <v>0</v>
      </c>
      <c r="O35" s="53">
        <v>0</v>
      </c>
      <c r="P35" s="53">
        <v>0</v>
      </c>
      <c r="Q35" s="53">
        <v>0</v>
      </c>
      <c r="R35" s="53">
        <v>1</v>
      </c>
    </row>
    <row r="36" spans="1:18" ht="13.5" customHeight="1">
      <c r="A36" s="76" t="s">
        <v>45</v>
      </c>
      <c r="B36" s="76"/>
      <c r="C36" s="54">
        <v>28470</v>
      </c>
      <c r="D36" s="53">
        <v>38982</v>
      </c>
      <c r="E36" s="53">
        <v>41033</v>
      </c>
      <c r="F36" s="53">
        <v>35203</v>
      </c>
      <c r="G36" s="53">
        <v>24846</v>
      </c>
      <c r="H36" s="53">
        <v>12521</v>
      </c>
      <c r="I36" s="54">
        <v>10396</v>
      </c>
      <c r="J36" s="53">
        <v>9517</v>
      </c>
      <c r="K36" s="53">
        <v>4452</v>
      </c>
      <c r="L36" s="54">
        <v>0</v>
      </c>
      <c r="M36" s="53">
        <v>0</v>
      </c>
      <c r="N36" s="53">
        <v>0</v>
      </c>
      <c r="O36" s="53">
        <v>0</v>
      </c>
      <c r="P36" s="53">
        <v>0</v>
      </c>
      <c r="Q36" s="53">
        <v>0</v>
      </c>
      <c r="R36" s="53">
        <v>1</v>
      </c>
    </row>
    <row r="37" spans="1:18" ht="13.5" customHeight="1">
      <c r="A37" s="76" t="s">
        <v>46</v>
      </c>
      <c r="B37" s="76"/>
      <c r="C37" s="54">
        <v>217066</v>
      </c>
      <c r="D37" s="53">
        <v>228282</v>
      </c>
      <c r="E37" s="53">
        <v>325677</v>
      </c>
      <c r="F37" s="53">
        <v>328412</v>
      </c>
      <c r="G37" s="53">
        <v>329745</v>
      </c>
      <c r="H37" s="53">
        <v>331896</v>
      </c>
      <c r="I37" s="54">
        <v>332734</v>
      </c>
      <c r="J37" s="53">
        <v>332948</v>
      </c>
      <c r="K37" s="53">
        <v>333194</v>
      </c>
      <c r="L37" s="54">
        <v>333443</v>
      </c>
      <c r="M37" s="53">
        <v>333613</v>
      </c>
      <c r="N37" s="53">
        <v>333712</v>
      </c>
      <c r="O37" s="53">
        <v>333856</v>
      </c>
      <c r="P37" s="53">
        <v>333926</v>
      </c>
      <c r="Q37" s="53">
        <v>333931</v>
      </c>
      <c r="R37" s="53">
        <v>333939</v>
      </c>
    </row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</sheetData>
  <sheetProtection/>
  <mergeCells count="16">
    <mergeCell ref="A36:B36"/>
    <mergeCell ref="A37:B37"/>
    <mergeCell ref="A16:B16"/>
    <mergeCell ref="A17:B17"/>
    <mergeCell ref="A18:B18"/>
    <mergeCell ref="A19:B19"/>
    <mergeCell ref="A20:B20"/>
    <mergeCell ref="A21:B21"/>
    <mergeCell ref="A22:B22"/>
    <mergeCell ref="A29:B29"/>
    <mergeCell ref="A31:B31"/>
    <mergeCell ref="A23:B23"/>
    <mergeCell ref="A4:B4"/>
    <mergeCell ref="A5:A15"/>
    <mergeCell ref="A25:B25"/>
    <mergeCell ref="A24:B24"/>
  </mergeCells>
  <printOptions/>
  <pageMargins left="0.7874015748031497" right="0.7874015748031497" top="0.7874015748031497" bottom="0.69" header="0" footer="0.5118110236220472"/>
  <pageSetup horizontalDpi="600" verticalDpi="600" orientation="landscape" paperSize="9" r:id="rId1"/>
  <headerFooter alignWithMargins="0">
    <oddFooter>&amp;C-&amp;P--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72"/>
  <sheetViews>
    <sheetView view="pageBreakPreview" zoomScaleSheetLayoutView="100" zoomScalePageLayoutView="0" workbookViewId="0" topLeftCell="A1">
      <pane xSplit="1" ySplit="3" topLeftCell="O5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Q23" sqref="Q23:Q31"/>
    </sheetView>
  </sheetViews>
  <sheetFormatPr defaultColWidth="9.00390625" defaultRowHeight="13.5"/>
  <cols>
    <col min="1" max="1" width="24.75390625" style="1" customWidth="1"/>
    <col min="2" max="9" width="8.625" style="1" customWidth="1"/>
    <col min="10" max="11" width="8.625" style="6" customWidth="1"/>
    <col min="12" max="12" width="8.625" style="1" customWidth="1"/>
    <col min="13" max="13" width="8.625" style="66" customWidth="1"/>
    <col min="14" max="35" width="8.625" style="1" customWidth="1"/>
    <col min="36" max="16384" width="9.00390625" style="1" customWidth="1"/>
  </cols>
  <sheetData>
    <row r="1" spans="1:17" ht="15" customHeight="1">
      <c r="A1" s="28" t="s">
        <v>102</v>
      </c>
      <c r="L1" s="29" t="str">
        <f>'財政指標'!$M$1</f>
        <v>日光市</v>
      </c>
      <c r="P1" s="29" t="str">
        <f>'財政指標'!$M$1</f>
        <v>日光市</v>
      </c>
      <c r="Q1" s="66"/>
    </row>
    <row r="2" spans="13:17" ht="15" customHeight="1">
      <c r="M2" s="22" t="s">
        <v>177</v>
      </c>
      <c r="Q2" s="22" t="s">
        <v>177</v>
      </c>
    </row>
    <row r="3" spans="1:17" ht="15" customHeight="1">
      <c r="A3" s="2"/>
      <c r="B3" s="2" t="s">
        <v>10</v>
      </c>
      <c r="C3" s="2" t="s">
        <v>9</v>
      </c>
      <c r="D3" s="2" t="s">
        <v>8</v>
      </c>
      <c r="E3" s="2" t="s">
        <v>7</v>
      </c>
      <c r="F3" s="2" t="s">
        <v>6</v>
      </c>
      <c r="G3" s="2" t="s">
        <v>5</v>
      </c>
      <c r="H3" s="2" t="s">
        <v>4</v>
      </c>
      <c r="I3" s="2" t="s">
        <v>3</v>
      </c>
      <c r="J3" s="5" t="s">
        <v>173</v>
      </c>
      <c r="K3" s="5" t="s">
        <v>174</v>
      </c>
      <c r="L3" s="2" t="s">
        <v>175</v>
      </c>
      <c r="M3" s="2" t="s">
        <v>183</v>
      </c>
      <c r="N3" s="2" t="s">
        <v>190</v>
      </c>
      <c r="O3" s="2" t="s">
        <v>193</v>
      </c>
      <c r="P3" s="2" t="s">
        <v>194</v>
      </c>
      <c r="Q3" s="2" t="s">
        <v>199</v>
      </c>
    </row>
    <row r="4" spans="1:17" ht="15" customHeight="1">
      <c r="A4" s="3" t="s">
        <v>122</v>
      </c>
      <c r="B4" s="15">
        <v>3073577</v>
      </c>
      <c r="C4" s="15">
        <v>3155927</v>
      </c>
      <c r="D4" s="15">
        <v>3366426</v>
      </c>
      <c r="E4" s="15">
        <v>3534102</v>
      </c>
      <c r="F4" s="15">
        <v>3307003</v>
      </c>
      <c r="G4" s="15">
        <v>3125202</v>
      </c>
      <c r="H4" s="15">
        <v>3227357</v>
      </c>
      <c r="I4" s="15">
        <v>3248516</v>
      </c>
      <c r="J4" s="8">
        <v>3314002</v>
      </c>
      <c r="K4" s="9">
        <v>3196796</v>
      </c>
      <c r="L4" s="9">
        <v>3104024</v>
      </c>
      <c r="M4" s="9">
        <v>3021553</v>
      </c>
      <c r="N4" s="9">
        <v>2956842</v>
      </c>
      <c r="O4" s="9">
        <v>2739046</v>
      </c>
      <c r="P4" s="9">
        <v>2673722</v>
      </c>
      <c r="Q4" s="9">
        <v>2771061</v>
      </c>
    </row>
    <row r="5" spans="1:17" ht="15" customHeight="1">
      <c r="A5" s="3" t="s">
        <v>123</v>
      </c>
      <c r="B5" s="15">
        <v>217292</v>
      </c>
      <c r="C5" s="15">
        <v>223777</v>
      </c>
      <c r="D5" s="15">
        <v>205655</v>
      </c>
      <c r="E5" s="15">
        <v>189133</v>
      </c>
      <c r="F5" s="15">
        <v>199200</v>
      </c>
      <c r="G5" s="15">
        <v>201039</v>
      </c>
      <c r="H5" s="15">
        <v>208666</v>
      </c>
      <c r="I5" s="15">
        <v>210532</v>
      </c>
      <c r="J5" s="8">
        <v>134308</v>
      </c>
      <c r="K5" s="9">
        <v>93748</v>
      </c>
      <c r="L5" s="9">
        <v>95692</v>
      </c>
      <c r="M5" s="9">
        <v>97692</v>
      </c>
      <c r="N5" s="9">
        <v>97868</v>
      </c>
      <c r="O5" s="9">
        <v>98723</v>
      </c>
      <c r="P5" s="9">
        <v>103605</v>
      </c>
      <c r="Q5" s="9">
        <v>140247</v>
      </c>
    </row>
    <row r="6" spans="1:17" ht="15" customHeight="1">
      <c r="A6" s="3" t="s">
        <v>201</v>
      </c>
      <c r="B6" s="15">
        <v>45748</v>
      </c>
      <c r="C6" s="15">
        <v>99932</v>
      </c>
      <c r="D6" s="15">
        <v>107484</v>
      </c>
      <c r="E6" s="15">
        <v>74549</v>
      </c>
      <c r="F6" s="15">
        <v>77306</v>
      </c>
      <c r="G6" s="15">
        <v>100087</v>
      </c>
      <c r="H6" s="15">
        <v>69449</v>
      </c>
      <c r="I6" s="15">
        <v>37730</v>
      </c>
      <c r="J6" s="8">
        <v>29193</v>
      </c>
      <c r="K6" s="9">
        <v>23240</v>
      </c>
      <c r="L6" s="9">
        <v>21621</v>
      </c>
      <c r="M6" s="9">
        <v>89884</v>
      </c>
      <c r="N6" s="9">
        <v>89111</v>
      </c>
      <c r="O6" s="9">
        <v>27510</v>
      </c>
      <c r="P6" s="9">
        <v>18446</v>
      </c>
      <c r="Q6" s="9">
        <v>17550</v>
      </c>
    </row>
    <row r="7" spans="1:17" ht="15" customHeight="1">
      <c r="A7" s="3" t="s">
        <v>202</v>
      </c>
      <c r="B7" s="15"/>
      <c r="C7" s="15"/>
      <c r="D7" s="15"/>
      <c r="E7" s="15"/>
      <c r="F7" s="15"/>
      <c r="G7" s="15"/>
      <c r="H7" s="15"/>
      <c r="I7" s="15"/>
      <c r="J7" s="8"/>
      <c r="K7" s="9"/>
      <c r="L7" s="9"/>
      <c r="M7" s="9"/>
      <c r="N7" s="9"/>
      <c r="O7" s="9"/>
      <c r="P7" s="9"/>
      <c r="Q7" s="9">
        <v>2770</v>
      </c>
    </row>
    <row r="8" spans="1:17" ht="15" customHeight="1">
      <c r="A8" s="3" t="s">
        <v>203</v>
      </c>
      <c r="B8" s="15"/>
      <c r="C8" s="15"/>
      <c r="D8" s="15"/>
      <c r="E8" s="15"/>
      <c r="F8" s="15"/>
      <c r="G8" s="15"/>
      <c r="H8" s="15"/>
      <c r="I8" s="15"/>
      <c r="J8" s="8"/>
      <c r="K8" s="9"/>
      <c r="L8" s="9"/>
      <c r="M8" s="9"/>
      <c r="N8" s="9"/>
      <c r="O8" s="9"/>
      <c r="P8" s="9"/>
      <c r="Q8" s="9">
        <v>3167</v>
      </c>
    </row>
    <row r="9" spans="1:17" ht="15" customHeight="1">
      <c r="A9" s="3" t="s">
        <v>124</v>
      </c>
      <c r="B9" s="15"/>
      <c r="C9" s="15"/>
      <c r="D9" s="15"/>
      <c r="E9" s="15"/>
      <c r="F9" s="15"/>
      <c r="G9" s="15"/>
      <c r="H9" s="15"/>
      <c r="I9" s="15"/>
      <c r="J9" s="8">
        <v>54683</v>
      </c>
      <c r="K9" s="9">
        <v>224689</v>
      </c>
      <c r="L9" s="9">
        <v>213176</v>
      </c>
      <c r="M9" s="9">
        <v>219841</v>
      </c>
      <c r="N9" s="9">
        <v>210283</v>
      </c>
      <c r="O9" s="9">
        <v>178862</v>
      </c>
      <c r="P9" s="9">
        <v>194319</v>
      </c>
      <c r="Q9" s="9">
        <v>214448</v>
      </c>
    </row>
    <row r="10" spans="1:17" ht="15" customHeight="1">
      <c r="A10" s="3" t="s">
        <v>125</v>
      </c>
      <c r="B10" s="15">
        <v>24014</v>
      </c>
      <c r="C10" s="15">
        <v>23300</v>
      </c>
      <c r="D10" s="15">
        <v>23743</v>
      </c>
      <c r="E10" s="15">
        <v>23592</v>
      </c>
      <c r="F10" s="15">
        <v>23356</v>
      </c>
      <c r="G10" s="15">
        <v>28567</v>
      </c>
      <c r="H10" s="15">
        <v>31676</v>
      </c>
      <c r="I10" s="15">
        <v>29894</v>
      </c>
      <c r="J10" s="8">
        <v>35467</v>
      </c>
      <c r="K10" s="9">
        <v>36065</v>
      </c>
      <c r="L10" s="9">
        <v>34857</v>
      </c>
      <c r="M10" s="9">
        <v>34489</v>
      </c>
      <c r="N10" s="9">
        <v>34066</v>
      </c>
      <c r="O10" s="9">
        <v>32297</v>
      </c>
      <c r="P10" s="9">
        <v>28752</v>
      </c>
      <c r="Q10" s="9">
        <v>26987</v>
      </c>
    </row>
    <row r="11" spans="1:17" ht="15" customHeight="1">
      <c r="A11" s="3" t="s">
        <v>126</v>
      </c>
      <c r="B11" s="15"/>
      <c r="C11" s="15"/>
      <c r="D11" s="15">
        <v>15630</v>
      </c>
      <c r="E11" s="15">
        <v>24574</v>
      </c>
      <c r="F11" s="15">
        <v>23747</v>
      </c>
      <c r="G11" s="15">
        <v>26956</v>
      </c>
      <c r="H11" s="15">
        <v>21141</v>
      </c>
      <c r="I11" s="15">
        <v>21298</v>
      </c>
      <c r="J11" s="8">
        <v>55646</v>
      </c>
      <c r="K11" s="9">
        <v>59697</v>
      </c>
      <c r="L11" s="9">
        <v>53578</v>
      </c>
      <c r="M11" s="9">
        <v>10016</v>
      </c>
      <c r="N11" s="9">
        <v>4034</v>
      </c>
      <c r="O11" s="9">
        <v>2913</v>
      </c>
      <c r="P11" s="9">
        <v>0</v>
      </c>
      <c r="Q11" s="9">
        <v>1</v>
      </c>
    </row>
    <row r="12" spans="1:17" ht="15" customHeight="1">
      <c r="A12" s="3" t="s">
        <v>127</v>
      </c>
      <c r="B12" s="15">
        <v>102159</v>
      </c>
      <c r="C12" s="15">
        <v>103582</v>
      </c>
      <c r="D12" s="15">
        <v>107532</v>
      </c>
      <c r="E12" s="15">
        <v>98709</v>
      </c>
      <c r="F12" s="15">
        <v>79396</v>
      </c>
      <c r="G12" s="15">
        <v>87141</v>
      </c>
      <c r="H12" s="15">
        <v>95471</v>
      </c>
      <c r="I12" s="15">
        <v>94820</v>
      </c>
      <c r="J12" s="8">
        <v>79331</v>
      </c>
      <c r="K12" s="9">
        <v>69266</v>
      </c>
      <c r="L12" s="9">
        <v>68430</v>
      </c>
      <c r="M12" s="9">
        <v>65134</v>
      </c>
      <c r="N12" s="9">
        <v>66232</v>
      </c>
      <c r="O12" s="9">
        <v>58574</v>
      </c>
      <c r="P12" s="9">
        <v>65907</v>
      </c>
      <c r="Q12" s="9">
        <v>62876</v>
      </c>
    </row>
    <row r="13" spans="1:17" ht="15" customHeight="1">
      <c r="A13" s="3" t="s">
        <v>128</v>
      </c>
      <c r="B13" s="15"/>
      <c r="C13" s="15"/>
      <c r="D13" s="15"/>
      <c r="E13" s="15"/>
      <c r="F13" s="15"/>
      <c r="G13" s="15"/>
      <c r="H13" s="15"/>
      <c r="I13" s="15"/>
      <c r="J13" s="8"/>
      <c r="K13" s="9"/>
      <c r="L13" s="9"/>
      <c r="M13" s="9"/>
      <c r="N13" s="9"/>
      <c r="O13" s="9"/>
      <c r="P13" s="9">
        <v>0</v>
      </c>
      <c r="Q13" s="9">
        <v>1</v>
      </c>
    </row>
    <row r="14" spans="1:17" ht="15" customHeight="1">
      <c r="A14" s="3" t="s">
        <v>129</v>
      </c>
      <c r="B14" s="15"/>
      <c r="C14" s="15"/>
      <c r="D14" s="15"/>
      <c r="E14" s="15"/>
      <c r="F14" s="15"/>
      <c r="G14" s="15"/>
      <c r="H14" s="15"/>
      <c r="I14" s="15"/>
      <c r="J14" s="8"/>
      <c r="K14" s="9"/>
      <c r="L14" s="9">
        <v>61377</v>
      </c>
      <c r="M14" s="9">
        <v>71306</v>
      </c>
      <c r="N14" s="9">
        <v>75895</v>
      </c>
      <c r="O14" s="9">
        <v>79089</v>
      </c>
      <c r="P14" s="9">
        <v>63967</v>
      </c>
      <c r="Q14" s="9">
        <v>58780</v>
      </c>
    </row>
    <row r="15" spans="1:17" ht="15" customHeight="1">
      <c r="A15" s="3" t="s">
        <v>130</v>
      </c>
      <c r="B15" s="15">
        <v>1378394</v>
      </c>
      <c r="C15" s="15">
        <v>1818965</v>
      </c>
      <c r="D15" s="15">
        <v>1882529</v>
      </c>
      <c r="E15" s="15">
        <v>2014390</v>
      </c>
      <c r="F15" s="15">
        <v>1893780</v>
      </c>
      <c r="G15" s="15">
        <v>2018065</v>
      </c>
      <c r="H15" s="15">
        <v>2109349</v>
      </c>
      <c r="I15" s="15">
        <v>2150257</v>
      </c>
      <c r="J15" s="8">
        <v>2282544</v>
      </c>
      <c r="K15" s="9">
        <v>2421150</v>
      </c>
      <c r="L15" s="9">
        <v>2643586</v>
      </c>
      <c r="M15" s="9">
        <v>2808041</v>
      </c>
      <c r="N15" s="9">
        <v>2464186</v>
      </c>
      <c r="O15" s="9">
        <v>2250710</v>
      </c>
      <c r="P15" s="9">
        <v>2188997</v>
      </c>
      <c r="Q15" s="9">
        <v>1977749</v>
      </c>
    </row>
    <row r="16" spans="1:17" ht="15" customHeight="1">
      <c r="A16" s="3" t="s">
        <v>131</v>
      </c>
      <c r="B16" s="15">
        <v>1027857</v>
      </c>
      <c r="C16" s="15">
        <v>1430943</v>
      </c>
      <c r="D16" s="15">
        <v>1481826</v>
      </c>
      <c r="E16" s="15">
        <v>1597532</v>
      </c>
      <c r="F16" s="15"/>
      <c r="G16" s="15"/>
      <c r="H16" s="15"/>
      <c r="I16" s="15"/>
      <c r="J16" s="8">
        <v>1833464</v>
      </c>
      <c r="K16" s="8">
        <v>1951150</v>
      </c>
      <c r="L16" s="8">
        <v>2090503</v>
      </c>
      <c r="M16" s="8">
        <v>2229995</v>
      </c>
      <c r="N16" s="8">
        <v>1917156</v>
      </c>
      <c r="O16" s="8">
        <v>1719622</v>
      </c>
      <c r="P16" s="8">
        <v>1688979</v>
      </c>
      <c r="Q16" s="8">
        <v>1516734</v>
      </c>
    </row>
    <row r="17" spans="1:17" ht="15" customHeight="1">
      <c r="A17" s="3" t="s">
        <v>132</v>
      </c>
      <c r="B17" s="15">
        <v>350537</v>
      </c>
      <c r="C17" s="15">
        <v>388022</v>
      </c>
      <c r="D17" s="15">
        <v>40703</v>
      </c>
      <c r="E17" s="15">
        <v>416858</v>
      </c>
      <c r="F17" s="15"/>
      <c r="G17" s="15"/>
      <c r="H17" s="15"/>
      <c r="I17" s="15"/>
      <c r="J17" s="8">
        <v>449080</v>
      </c>
      <c r="K17" s="8">
        <v>469872</v>
      </c>
      <c r="L17" s="8">
        <v>553083</v>
      </c>
      <c r="M17" s="8">
        <v>578046</v>
      </c>
      <c r="N17" s="8">
        <v>547030</v>
      </c>
      <c r="O17" s="8">
        <v>531088</v>
      </c>
      <c r="P17" s="8">
        <v>500018</v>
      </c>
      <c r="Q17" s="8">
        <v>461015</v>
      </c>
    </row>
    <row r="18" spans="1:17" ht="15" customHeight="1">
      <c r="A18" s="3" t="s">
        <v>133</v>
      </c>
      <c r="B18" s="15">
        <v>4679</v>
      </c>
      <c r="C18" s="15">
        <v>5172</v>
      </c>
      <c r="D18" s="15">
        <v>6365</v>
      </c>
      <c r="E18" s="15">
        <v>6169</v>
      </c>
      <c r="F18" s="15">
        <v>6040</v>
      </c>
      <c r="G18" s="15">
        <v>6017</v>
      </c>
      <c r="H18" s="15">
        <v>5999</v>
      </c>
      <c r="I18" s="15">
        <v>5657</v>
      </c>
      <c r="J18" s="8">
        <v>5022</v>
      </c>
      <c r="K18" s="9">
        <v>4638</v>
      </c>
      <c r="L18" s="9">
        <v>4618</v>
      </c>
      <c r="M18" s="9">
        <v>3851</v>
      </c>
      <c r="N18" s="9">
        <v>3798</v>
      </c>
      <c r="O18" s="9">
        <v>3660</v>
      </c>
      <c r="P18" s="9">
        <v>3716</v>
      </c>
      <c r="Q18" s="9">
        <v>3539</v>
      </c>
    </row>
    <row r="19" spans="1:17" ht="15" customHeight="1">
      <c r="A19" s="3" t="s">
        <v>134</v>
      </c>
      <c r="B19" s="15">
        <v>20000</v>
      </c>
      <c r="C19" s="15">
        <v>20176</v>
      </c>
      <c r="D19" s="15">
        <v>21559</v>
      </c>
      <c r="E19" s="15">
        <v>33538</v>
      </c>
      <c r="F19" s="15">
        <v>52730</v>
      </c>
      <c r="G19" s="15">
        <v>28381</v>
      </c>
      <c r="H19" s="15">
        <v>28401</v>
      </c>
      <c r="I19" s="15">
        <v>54650</v>
      </c>
      <c r="J19" s="8">
        <v>57912</v>
      </c>
      <c r="K19" s="9">
        <v>58461</v>
      </c>
      <c r="L19" s="9">
        <v>60870</v>
      </c>
      <c r="M19" s="9">
        <v>16087</v>
      </c>
      <c r="N19" s="9">
        <v>24704</v>
      </c>
      <c r="O19" s="9">
        <v>23612</v>
      </c>
      <c r="P19" s="9">
        <v>16823</v>
      </c>
      <c r="Q19" s="9">
        <v>18439</v>
      </c>
    </row>
    <row r="20" spans="1:17" ht="15" customHeight="1">
      <c r="A20" s="3" t="s">
        <v>135</v>
      </c>
      <c r="B20" s="15">
        <v>228050</v>
      </c>
      <c r="C20" s="15">
        <v>234263</v>
      </c>
      <c r="D20" s="15">
        <v>227186</v>
      </c>
      <c r="E20" s="15">
        <v>241491</v>
      </c>
      <c r="F20" s="15">
        <v>234172</v>
      </c>
      <c r="G20" s="15">
        <v>218097</v>
      </c>
      <c r="H20" s="15">
        <v>271606</v>
      </c>
      <c r="I20" s="15">
        <v>339301</v>
      </c>
      <c r="J20" s="8">
        <v>352935</v>
      </c>
      <c r="K20" s="9">
        <v>369353</v>
      </c>
      <c r="L20" s="9">
        <v>396393</v>
      </c>
      <c r="M20" s="9">
        <v>414863</v>
      </c>
      <c r="N20" s="9">
        <v>405053</v>
      </c>
      <c r="O20" s="9">
        <v>387595</v>
      </c>
      <c r="P20" s="9">
        <v>388765</v>
      </c>
      <c r="Q20" s="9">
        <v>353757</v>
      </c>
    </row>
    <row r="21" spans="1:17" ht="15" customHeight="1">
      <c r="A21" s="4" t="s">
        <v>136</v>
      </c>
      <c r="B21" s="15">
        <v>36007</v>
      </c>
      <c r="C21" s="15">
        <v>33904</v>
      </c>
      <c r="D21" s="15">
        <v>35156</v>
      </c>
      <c r="E21" s="15">
        <v>33080</v>
      </c>
      <c r="F21" s="15">
        <v>41737</v>
      </c>
      <c r="G21" s="15">
        <v>43091</v>
      </c>
      <c r="H21" s="15">
        <v>41755</v>
      </c>
      <c r="I21" s="15">
        <v>38288</v>
      </c>
      <c r="J21" s="8">
        <v>39002</v>
      </c>
      <c r="K21" s="11">
        <v>43228</v>
      </c>
      <c r="L21" s="11">
        <v>41276</v>
      </c>
      <c r="M21" s="11">
        <v>44625</v>
      </c>
      <c r="N21" s="11">
        <v>42306</v>
      </c>
      <c r="O21" s="11">
        <v>39067</v>
      </c>
      <c r="P21" s="11">
        <v>38054</v>
      </c>
      <c r="Q21" s="11">
        <v>38382</v>
      </c>
    </row>
    <row r="22" spans="1:17" ht="15" customHeight="1">
      <c r="A22" s="3" t="s">
        <v>137</v>
      </c>
      <c r="B22" s="15">
        <v>587480</v>
      </c>
      <c r="C22" s="15">
        <v>374293</v>
      </c>
      <c r="D22" s="15">
        <v>360635</v>
      </c>
      <c r="E22" s="15">
        <v>631472</v>
      </c>
      <c r="F22" s="15">
        <v>641451</v>
      </c>
      <c r="G22" s="15">
        <v>542204</v>
      </c>
      <c r="H22" s="15">
        <v>453103</v>
      </c>
      <c r="I22" s="15">
        <v>537008</v>
      </c>
      <c r="J22" s="8">
        <v>418063</v>
      </c>
      <c r="K22" s="9">
        <v>587746</v>
      </c>
      <c r="L22" s="9">
        <v>1008517</v>
      </c>
      <c r="M22" s="9">
        <v>541488</v>
      </c>
      <c r="N22" s="9">
        <v>465844</v>
      </c>
      <c r="O22" s="9">
        <v>601412</v>
      </c>
      <c r="P22" s="9">
        <v>497602</v>
      </c>
      <c r="Q22" s="9">
        <v>491434</v>
      </c>
    </row>
    <row r="23" spans="1:17" ht="15" customHeight="1">
      <c r="A23" s="3" t="s">
        <v>138</v>
      </c>
      <c r="B23" s="15">
        <v>256499</v>
      </c>
      <c r="C23" s="15">
        <v>343879</v>
      </c>
      <c r="D23" s="15">
        <v>350148</v>
      </c>
      <c r="E23" s="15">
        <v>504666</v>
      </c>
      <c r="F23" s="15">
        <v>425832</v>
      </c>
      <c r="G23" s="15">
        <v>479760</v>
      </c>
      <c r="H23" s="15">
        <v>481639</v>
      </c>
      <c r="I23" s="15">
        <v>458459</v>
      </c>
      <c r="J23" s="8">
        <v>474446</v>
      </c>
      <c r="K23" s="9">
        <v>1101501</v>
      </c>
      <c r="L23" s="9">
        <v>540900</v>
      </c>
      <c r="M23" s="9">
        <v>410319</v>
      </c>
      <c r="N23" s="9">
        <v>457164</v>
      </c>
      <c r="O23" s="9">
        <v>442071</v>
      </c>
      <c r="P23" s="9">
        <v>397986</v>
      </c>
      <c r="Q23" s="9">
        <v>420757</v>
      </c>
    </row>
    <row r="24" spans="1:17" ht="15" customHeight="1">
      <c r="A24" s="3" t="s">
        <v>139</v>
      </c>
      <c r="B24" s="15">
        <v>252466</v>
      </c>
      <c r="C24" s="15">
        <v>238108</v>
      </c>
      <c r="D24" s="15">
        <v>139782</v>
      </c>
      <c r="E24" s="15">
        <v>117574</v>
      </c>
      <c r="F24" s="15">
        <v>125817</v>
      </c>
      <c r="G24" s="15">
        <v>118872</v>
      </c>
      <c r="H24" s="15">
        <v>54229</v>
      </c>
      <c r="I24" s="15">
        <v>65874</v>
      </c>
      <c r="J24" s="8">
        <v>317277</v>
      </c>
      <c r="K24" s="9">
        <v>87145</v>
      </c>
      <c r="L24" s="9">
        <v>18442</v>
      </c>
      <c r="M24" s="9">
        <v>28110</v>
      </c>
      <c r="N24" s="9">
        <v>28205</v>
      </c>
      <c r="O24" s="9">
        <v>15015</v>
      </c>
      <c r="P24" s="9">
        <v>15598</v>
      </c>
      <c r="Q24" s="9">
        <v>17153</v>
      </c>
    </row>
    <row r="25" spans="1:17" ht="15" customHeight="1">
      <c r="A25" s="3" t="s">
        <v>140</v>
      </c>
      <c r="B25" s="15">
        <v>1050</v>
      </c>
      <c r="C25" s="15">
        <v>4679</v>
      </c>
      <c r="D25" s="15">
        <v>30</v>
      </c>
      <c r="E25" s="15">
        <v>3430</v>
      </c>
      <c r="F25" s="15">
        <v>30</v>
      </c>
      <c r="G25" s="15">
        <v>0</v>
      </c>
      <c r="H25" s="15">
        <v>3000</v>
      </c>
      <c r="I25" s="15">
        <v>100</v>
      </c>
      <c r="J25" s="17">
        <v>1000</v>
      </c>
      <c r="K25" s="16">
        <v>700</v>
      </c>
      <c r="L25" s="9">
        <v>202025</v>
      </c>
      <c r="M25" s="16">
        <v>201</v>
      </c>
      <c r="N25" s="16">
        <v>4051</v>
      </c>
      <c r="O25" s="16">
        <v>253</v>
      </c>
      <c r="P25" s="16">
        <v>354</v>
      </c>
      <c r="Q25" s="16">
        <v>299</v>
      </c>
    </row>
    <row r="26" spans="1:17" ht="15" customHeight="1">
      <c r="A26" s="3" t="s">
        <v>141</v>
      </c>
      <c r="B26" s="15">
        <v>68208</v>
      </c>
      <c r="C26" s="15">
        <v>11122</v>
      </c>
      <c r="D26" s="15">
        <v>39539</v>
      </c>
      <c r="E26" s="15">
        <v>92881</v>
      </c>
      <c r="F26" s="15">
        <v>192571</v>
      </c>
      <c r="G26" s="15">
        <v>513802</v>
      </c>
      <c r="H26" s="15">
        <v>474271</v>
      </c>
      <c r="I26" s="15">
        <v>498846</v>
      </c>
      <c r="J26" s="8">
        <v>138750</v>
      </c>
      <c r="K26" s="9">
        <v>542114</v>
      </c>
      <c r="L26" s="9">
        <v>193381</v>
      </c>
      <c r="M26" s="9">
        <v>99778</v>
      </c>
      <c r="N26" s="9">
        <v>188880</v>
      </c>
      <c r="O26" s="9">
        <v>499340</v>
      </c>
      <c r="P26" s="9">
        <v>373437</v>
      </c>
      <c r="Q26" s="9">
        <v>864392</v>
      </c>
    </row>
    <row r="27" spans="1:17" ht="15" customHeight="1">
      <c r="A27" s="3" t="s">
        <v>142</v>
      </c>
      <c r="B27" s="15">
        <v>355703</v>
      </c>
      <c r="C27" s="15">
        <v>398319</v>
      </c>
      <c r="D27" s="15">
        <v>482330</v>
      </c>
      <c r="E27" s="15">
        <v>460278</v>
      </c>
      <c r="F27" s="15">
        <v>294378</v>
      </c>
      <c r="G27" s="15">
        <v>119241</v>
      </c>
      <c r="H27" s="15">
        <v>231742</v>
      </c>
      <c r="I27" s="15">
        <v>345518</v>
      </c>
      <c r="J27" s="8">
        <v>261193</v>
      </c>
      <c r="K27" s="9">
        <v>373992</v>
      </c>
      <c r="L27" s="9">
        <v>474456</v>
      </c>
      <c r="M27" s="9">
        <v>540321</v>
      </c>
      <c r="N27" s="9">
        <v>425129</v>
      </c>
      <c r="O27" s="9">
        <v>453962</v>
      </c>
      <c r="P27" s="9">
        <v>255380</v>
      </c>
      <c r="Q27" s="9">
        <v>316038</v>
      </c>
    </row>
    <row r="28" spans="1:17" ht="15" customHeight="1">
      <c r="A28" s="3" t="s">
        <v>143</v>
      </c>
      <c r="B28" s="15">
        <v>483439</v>
      </c>
      <c r="C28" s="15">
        <v>556880</v>
      </c>
      <c r="D28" s="15">
        <v>555450</v>
      </c>
      <c r="E28" s="15">
        <v>516987</v>
      </c>
      <c r="F28" s="15">
        <v>540683</v>
      </c>
      <c r="G28" s="15">
        <v>531109</v>
      </c>
      <c r="H28" s="15">
        <v>617361</v>
      </c>
      <c r="I28" s="15">
        <v>591403</v>
      </c>
      <c r="J28" s="8">
        <v>677086</v>
      </c>
      <c r="K28" s="9">
        <v>668637</v>
      </c>
      <c r="L28" s="9">
        <v>672059</v>
      </c>
      <c r="M28" s="9">
        <v>584750</v>
      </c>
      <c r="N28" s="9">
        <v>616413</v>
      </c>
      <c r="O28" s="9">
        <v>551591</v>
      </c>
      <c r="P28" s="9">
        <v>525588</v>
      </c>
      <c r="Q28" s="9">
        <v>512808</v>
      </c>
    </row>
    <row r="29" spans="1:17" ht="15" customHeight="1">
      <c r="A29" s="3" t="s">
        <v>144</v>
      </c>
      <c r="B29" s="15">
        <v>811000</v>
      </c>
      <c r="C29" s="15">
        <v>679300</v>
      </c>
      <c r="D29" s="15">
        <v>313300</v>
      </c>
      <c r="E29" s="15">
        <v>637500</v>
      </c>
      <c r="F29" s="15">
        <v>610300</v>
      </c>
      <c r="G29" s="15">
        <v>781700</v>
      </c>
      <c r="H29" s="15">
        <v>717000</v>
      </c>
      <c r="I29" s="15">
        <v>1285300</v>
      </c>
      <c r="J29" s="8">
        <v>687600</v>
      </c>
      <c r="K29" s="9">
        <v>1407800</v>
      </c>
      <c r="L29" s="9">
        <v>601100</v>
      </c>
      <c r="M29" s="9">
        <v>680200</v>
      </c>
      <c r="N29" s="9">
        <v>587600</v>
      </c>
      <c r="O29" s="9">
        <v>879136</v>
      </c>
      <c r="P29" s="9">
        <v>679800</v>
      </c>
      <c r="Q29" s="9">
        <v>399500</v>
      </c>
    </row>
    <row r="30" spans="1:17" ht="15" customHeight="1">
      <c r="A30" s="3" t="s">
        <v>196</v>
      </c>
      <c r="B30" s="73"/>
      <c r="C30" s="73"/>
      <c r="D30" s="73"/>
      <c r="E30" s="15"/>
      <c r="F30" s="15"/>
      <c r="G30" s="15"/>
      <c r="H30" s="15"/>
      <c r="I30" s="15"/>
      <c r="J30" s="8"/>
      <c r="K30" s="9"/>
      <c r="L30" s="9"/>
      <c r="M30" s="9"/>
      <c r="N30" s="9">
        <v>29300</v>
      </c>
      <c r="O30" s="9">
        <v>29600</v>
      </c>
      <c r="P30" s="9">
        <v>33600</v>
      </c>
      <c r="Q30" s="9">
        <v>34800</v>
      </c>
    </row>
    <row r="31" spans="1:17" ht="15" customHeight="1">
      <c r="A31" s="3" t="s">
        <v>197</v>
      </c>
      <c r="B31" s="73"/>
      <c r="C31" s="73"/>
      <c r="D31" s="73"/>
      <c r="E31" s="15"/>
      <c r="F31" s="15"/>
      <c r="G31" s="15"/>
      <c r="H31" s="15"/>
      <c r="I31" s="15"/>
      <c r="J31" s="8"/>
      <c r="K31" s="9"/>
      <c r="L31" s="9"/>
      <c r="M31" s="9"/>
      <c r="N31" s="9">
        <v>137100</v>
      </c>
      <c r="O31" s="9">
        <v>295800</v>
      </c>
      <c r="P31" s="9">
        <v>494500</v>
      </c>
      <c r="Q31" s="9">
        <v>344800</v>
      </c>
    </row>
    <row r="32" spans="1:17" ht="15" customHeight="1">
      <c r="A32" s="3" t="s">
        <v>0</v>
      </c>
      <c r="B32" s="10">
        <f aca="true" t="shared" si="0" ref="B32:K32">SUM(B4:B29)-B16-B17</f>
        <v>7945765</v>
      </c>
      <c r="C32" s="10">
        <f t="shared" si="0"/>
        <v>8325578</v>
      </c>
      <c r="D32" s="10">
        <f t="shared" si="0"/>
        <v>8240479</v>
      </c>
      <c r="E32" s="8">
        <f t="shared" si="0"/>
        <v>9238115</v>
      </c>
      <c r="F32" s="8">
        <f t="shared" si="0"/>
        <v>8769529</v>
      </c>
      <c r="G32" s="8">
        <f t="shared" si="0"/>
        <v>8969331</v>
      </c>
      <c r="H32" s="8">
        <f t="shared" si="0"/>
        <v>9143215</v>
      </c>
      <c r="I32" s="8">
        <f t="shared" si="0"/>
        <v>10013451</v>
      </c>
      <c r="J32" s="8">
        <f t="shared" si="0"/>
        <v>9415460</v>
      </c>
      <c r="K32" s="8">
        <f t="shared" si="0"/>
        <v>11369966</v>
      </c>
      <c r="L32" s="8">
        <f aca="true" t="shared" si="1" ref="L32:Q32">SUM(L4:L29)-L16-L17</f>
        <v>10510378</v>
      </c>
      <c r="M32" s="8">
        <f t="shared" si="1"/>
        <v>9782549</v>
      </c>
      <c r="N32" s="8">
        <f t="shared" si="1"/>
        <v>9247664</v>
      </c>
      <c r="O32" s="8">
        <f t="shared" si="1"/>
        <v>9364438</v>
      </c>
      <c r="P32" s="8">
        <f t="shared" si="1"/>
        <v>8530818</v>
      </c>
      <c r="Q32" s="8">
        <f t="shared" si="1"/>
        <v>8712135</v>
      </c>
    </row>
    <row r="33" spans="1:17" ht="15" customHeight="1">
      <c r="A33" s="3" t="s">
        <v>1</v>
      </c>
      <c r="B33" s="15">
        <f aca="true" t="shared" si="2" ref="B33:L33">+B4+B5+B6+B9+B10+B11+B12+B13+B14+B15+B18</f>
        <v>4845863</v>
      </c>
      <c r="C33" s="15">
        <f t="shared" si="2"/>
        <v>5430655</v>
      </c>
      <c r="D33" s="15">
        <f t="shared" si="2"/>
        <v>5715364</v>
      </c>
      <c r="E33" s="15">
        <f t="shared" si="2"/>
        <v>5965218</v>
      </c>
      <c r="F33" s="15">
        <f t="shared" si="2"/>
        <v>5609828</v>
      </c>
      <c r="G33" s="15">
        <f t="shared" si="2"/>
        <v>5593074</v>
      </c>
      <c r="H33" s="15">
        <f t="shared" si="2"/>
        <v>5769108</v>
      </c>
      <c r="I33" s="15">
        <f t="shared" si="2"/>
        <v>5798704</v>
      </c>
      <c r="J33" s="12">
        <f t="shared" si="2"/>
        <v>5990196</v>
      </c>
      <c r="K33" s="12">
        <f t="shared" si="2"/>
        <v>6129289</v>
      </c>
      <c r="L33" s="12">
        <f t="shared" si="2"/>
        <v>6300959</v>
      </c>
      <c r="M33" s="12">
        <f>+M4+M5+M6+M9+M10+M11+M12+M13+M14+M15+M18</f>
        <v>6421807</v>
      </c>
      <c r="N33" s="12">
        <f>+N4+N5+N6+N9+N10+N11+N12+N13+N14+N15+N18</f>
        <v>6002315</v>
      </c>
      <c r="O33" s="12">
        <f>+O4+O5+O6+O9+O10+O11+O12+O13+O14+O15+O18</f>
        <v>5471384</v>
      </c>
      <c r="P33" s="12">
        <f>+P4+P5+P6+P9+P10+P11+P12+P13+P14+P15+P18</f>
        <v>5341431</v>
      </c>
      <c r="Q33" s="12">
        <f>SUM(Q4:Q15)+Q18</f>
        <v>5279176</v>
      </c>
    </row>
    <row r="34" spans="1:17" ht="15" customHeight="1">
      <c r="A34" s="3" t="s">
        <v>180</v>
      </c>
      <c r="B34" s="15">
        <f aca="true" t="shared" si="3" ref="B34:I34">SUM(B19:B29)</f>
        <v>3099902</v>
      </c>
      <c r="C34" s="15">
        <f t="shared" si="3"/>
        <v>2894923</v>
      </c>
      <c r="D34" s="15">
        <f t="shared" si="3"/>
        <v>2525115</v>
      </c>
      <c r="E34" s="15">
        <f t="shared" si="3"/>
        <v>3272897</v>
      </c>
      <c r="F34" s="15">
        <f t="shared" si="3"/>
        <v>3159701</v>
      </c>
      <c r="G34" s="15">
        <f t="shared" si="3"/>
        <v>3376257</v>
      </c>
      <c r="H34" s="15">
        <f t="shared" si="3"/>
        <v>3374107</v>
      </c>
      <c r="I34" s="15">
        <f t="shared" si="3"/>
        <v>4214747</v>
      </c>
      <c r="J34" s="12">
        <f aca="true" t="shared" si="4" ref="J34:O34">SUM(J19:J29)</f>
        <v>3425264</v>
      </c>
      <c r="K34" s="12">
        <f t="shared" si="4"/>
        <v>5240677</v>
      </c>
      <c r="L34" s="12">
        <f t="shared" si="4"/>
        <v>4209419</v>
      </c>
      <c r="M34" s="12">
        <f t="shared" si="4"/>
        <v>3360742</v>
      </c>
      <c r="N34" s="12">
        <f t="shared" si="4"/>
        <v>3245349</v>
      </c>
      <c r="O34" s="12">
        <f t="shared" si="4"/>
        <v>3893054</v>
      </c>
      <c r="P34" s="12">
        <f>SUM(P19:P29)</f>
        <v>3189387</v>
      </c>
      <c r="Q34" s="12">
        <f>SUM(Q19:Q29)</f>
        <v>3432959</v>
      </c>
    </row>
    <row r="35" spans="1:17" ht="15" customHeight="1">
      <c r="A35" s="3" t="s">
        <v>12</v>
      </c>
      <c r="B35" s="15">
        <f aca="true" t="shared" si="5" ref="B35:L35">+B4+B19+B20+B21+B24+B25+B26+B27+B28</f>
        <v>4518500</v>
      </c>
      <c r="C35" s="15">
        <f t="shared" si="5"/>
        <v>4653378</v>
      </c>
      <c r="D35" s="15">
        <f t="shared" si="5"/>
        <v>4867458</v>
      </c>
      <c r="E35" s="15">
        <f t="shared" si="5"/>
        <v>5033361</v>
      </c>
      <c r="F35" s="15">
        <f t="shared" si="5"/>
        <v>4789121</v>
      </c>
      <c r="G35" s="15">
        <f t="shared" si="5"/>
        <v>4697795</v>
      </c>
      <c r="H35" s="15">
        <f t="shared" si="5"/>
        <v>4949722</v>
      </c>
      <c r="I35" s="15">
        <f t="shared" si="5"/>
        <v>5182496</v>
      </c>
      <c r="J35" s="12">
        <f t="shared" si="5"/>
        <v>5159157</v>
      </c>
      <c r="K35" s="12">
        <f t="shared" si="5"/>
        <v>5340426</v>
      </c>
      <c r="L35" s="12">
        <f t="shared" si="5"/>
        <v>5162926</v>
      </c>
      <c r="M35" s="12">
        <f>+M4+M19+M20+M21+M24+M25+M26+M27+M28</f>
        <v>4750288</v>
      </c>
      <c r="N35" s="12">
        <f>+N4+N19+N20+N21+N24+N25+N26+N27+N28</f>
        <v>4691583</v>
      </c>
      <c r="O35" s="12">
        <f>+O4+O19+O20+O21+O24+O25+O26+O27+O28</f>
        <v>4709481</v>
      </c>
      <c r="P35" s="12">
        <f>+P4+P19+P20+P21+P24+P25+P26+P27+P28</f>
        <v>4287721</v>
      </c>
      <c r="Q35" s="12">
        <f>+Q4+Q19+Q20+Q21+Q24+Q25+Q26+Q27+Q28</f>
        <v>4892329</v>
      </c>
    </row>
    <row r="36" spans="1:17" ht="15" customHeight="1">
      <c r="A36" s="3" t="s">
        <v>11</v>
      </c>
      <c r="B36" s="12">
        <f aca="true" t="shared" si="6" ref="B36:K36">SUM(B5:B18)-B16-B17+B22+B23+B29</f>
        <v>3427265</v>
      </c>
      <c r="C36" s="12">
        <f t="shared" si="6"/>
        <v>3672200</v>
      </c>
      <c r="D36" s="12">
        <f t="shared" si="6"/>
        <v>3373021</v>
      </c>
      <c r="E36" s="12">
        <f t="shared" si="6"/>
        <v>4204754</v>
      </c>
      <c r="F36" s="12">
        <f t="shared" si="6"/>
        <v>3980408</v>
      </c>
      <c r="G36" s="12">
        <f t="shared" si="6"/>
        <v>4271536</v>
      </c>
      <c r="H36" s="12">
        <f t="shared" si="6"/>
        <v>4193493</v>
      </c>
      <c r="I36" s="12">
        <f t="shared" si="6"/>
        <v>4830955</v>
      </c>
      <c r="J36" s="12">
        <f t="shared" si="6"/>
        <v>4256303</v>
      </c>
      <c r="K36" s="12">
        <f t="shared" si="6"/>
        <v>6029540</v>
      </c>
      <c r="L36" s="12">
        <f aca="true" t="shared" si="7" ref="L36:Q36">SUM(L5:L18)-L16-L17+L22+L23+L29</f>
        <v>5347452</v>
      </c>
      <c r="M36" s="12">
        <f t="shared" si="7"/>
        <v>5032261</v>
      </c>
      <c r="N36" s="12">
        <f t="shared" si="7"/>
        <v>4556081</v>
      </c>
      <c r="O36" s="12">
        <f t="shared" si="7"/>
        <v>4654957</v>
      </c>
      <c r="P36" s="12">
        <f t="shared" si="7"/>
        <v>4243097</v>
      </c>
      <c r="Q36" s="12">
        <f t="shared" si="7"/>
        <v>3819806</v>
      </c>
    </row>
    <row r="37" spans="1:17" ht="15" customHeight="1">
      <c r="A37" s="28" t="s">
        <v>103</v>
      </c>
      <c r="L37" s="29"/>
      <c r="M37" s="70" t="str">
        <f>'財政指標'!$M$1</f>
        <v>日光市</v>
      </c>
      <c r="P37" s="70"/>
      <c r="Q37" s="70" t="str">
        <f>'財政指標'!$M$1</f>
        <v>日光市</v>
      </c>
    </row>
    <row r="38" spans="14:15" ht="15" customHeight="1">
      <c r="N38" s="66"/>
      <c r="O38" s="66"/>
    </row>
    <row r="39" spans="1:17" ht="15" customHeight="1">
      <c r="A39" s="2"/>
      <c r="B39" s="2" t="s">
        <v>10</v>
      </c>
      <c r="C39" s="2" t="s">
        <v>9</v>
      </c>
      <c r="D39" s="2" t="s">
        <v>8</v>
      </c>
      <c r="E39" s="2" t="s">
        <v>7</v>
      </c>
      <c r="F39" s="2" t="s">
        <v>6</v>
      </c>
      <c r="G39" s="2" t="s">
        <v>5</v>
      </c>
      <c r="H39" s="2" t="s">
        <v>4</v>
      </c>
      <c r="I39" s="2" t="s">
        <v>3</v>
      </c>
      <c r="J39" s="5" t="s">
        <v>173</v>
      </c>
      <c r="K39" s="5" t="s">
        <v>174</v>
      </c>
      <c r="L39" s="2" t="s">
        <v>176</v>
      </c>
      <c r="M39" s="2" t="s">
        <v>183</v>
      </c>
      <c r="N39" s="2" t="s">
        <v>190</v>
      </c>
      <c r="O39" s="2" t="s">
        <v>193</v>
      </c>
      <c r="P39" s="2" t="s">
        <v>194</v>
      </c>
      <c r="Q39" s="2" t="s">
        <v>200</v>
      </c>
    </row>
    <row r="40" spans="1:17" ht="15" customHeight="1">
      <c r="A40" s="3" t="s">
        <v>122</v>
      </c>
      <c r="B40" s="26">
        <f>+B4/$B$32*100</f>
        <v>38.68195195805564</v>
      </c>
      <c r="C40" s="26">
        <f aca="true" t="shared" si="8" ref="C40:D42">+C4/C$32*100</f>
        <v>37.906401213225074</v>
      </c>
      <c r="D40" s="26">
        <f t="shared" si="8"/>
        <v>40.85230967762918</v>
      </c>
      <c r="E40" s="26">
        <f aca="true" t="shared" si="9" ref="E40:L40">+E4/E$32*100</f>
        <v>38.2556614634046</v>
      </c>
      <c r="F40" s="26">
        <f t="shared" si="9"/>
        <v>37.71015524322914</v>
      </c>
      <c r="G40" s="26">
        <f t="shared" si="9"/>
        <v>34.84320068018451</v>
      </c>
      <c r="H40" s="26">
        <f t="shared" si="9"/>
        <v>35.29783560815315</v>
      </c>
      <c r="I40" s="26">
        <f t="shared" si="9"/>
        <v>32.44152290753707</v>
      </c>
      <c r="J40" s="26">
        <f t="shared" si="9"/>
        <v>35.19745185046721</v>
      </c>
      <c r="K40" s="26">
        <f t="shared" si="9"/>
        <v>28.116143882928057</v>
      </c>
      <c r="L40" s="26">
        <f t="shared" si="9"/>
        <v>29.532943534476114</v>
      </c>
      <c r="M40" s="26">
        <f aca="true" t="shared" si="10" ref="M40:Q42">+M4/M$32*100</f>
        <v>30.887174702626076</v>
      </c>
      <c r="N40" s="26">
        <f t="shared" si="10"/>
        <v>31.973934174078988</v>
      </c>
      <c r="O40" s="26">
        <f t="shared" si="10"/>
        <v>29.249443479683457</v>
      </c>
      <c r="P40" s="26">
        <f t="shared" si="10"/>
        <v>31.341918207609165</v>
      </c>
      <c r="Q40" s="26">
        <f t="shared" si="10"/>
        <v>31.806910705584794</v>
      </c>
    </row>
    <row r="41" spans="1:17" ht="15" customHeight="1">
      <c r="A41" s="3" t="s">
        <v>123</v>
      </c>
      <c r="B41" s="26">
        <f>+B5/$B$32*100</f>
        <v>2.7346894855309714</v>
      </c>
      <c r="C41" s="26">
        <f t="shared" si="8"/>
        <v>2.687825397828235</v>
      </c>
      <c r="D41" s="26">
        <f t="shared" si="8"/>
        <v>2.4956680309482007</v>
      </c>
      <c r="E41" s="26">
        <f aca="true" t="shared" si="11" ref="E41:L41">+E5/E$32*100</f>
        <v>2.047311599823124</v>
      </c>
      <c r="F41" s="26">
        <f t="shared" si="11"/>
        <v>2.2715016963852905</v>
      </c>
      <c r="G41" s="26">
        <f t="shared" si="11"/>
        <v>2.241404626498899</v>
      </c>
      <c r="H41" s="26">
        <f t="shared" si="11"/>
        <v>2.2821950484594313</v>
      </c>
      <c r="I41" s="26">
        <f t="shared" si="11"/>
        <v>2.1024919380940696</v>
      </c>
      <c r="J41" s="26">
        <f t="shared" si="11"/>
        <v>1.4264624351863848</v>
      </c>
      <c r="K41" s="26">
        <f t="shared" si="11"/>
        <v>0.8245231340181668</v>
      </c>
      <c r="L41" s="26">
        <f t="shared" si="11"/>
        <v>0.9104525070363787</v>
      </c>
      <c r="M41" s="26">
        <f t="shared" si="10"/>
        <v>0.9986354272286292</v>
      </c>
      <c r="N41" s="26">
        <f t="shared" si="10"/>
        <v>1.0582996960097166</v>
      </c>
      <c r="O41" s="26">
        <f t="shared" si="10"/>
        <v>1.0542330463397804</v>
      </c>
      <c r="P41" s="26">
        <f t="shared" si="10"/>
        <v>1.214479080435194</v>
      </c>
      <c r="Q41" s="26">
        <f t="shared" si="10"/>
        <v>1.6097891045076782</v>
      </c>
    </row>
    <row r="42" spans="1:17" ht="15" customHeight="1">
      <c r="A42" s="3" t="s">
        <v>204</v>
      </c>
      <c r="B42" s="26">
        <f>+B6/$B$32*100</f>
        <v>0.5757532471700333</v>
      </c>
      <c r="C42" s="26">
        <f t="shared" si="8"/>
        <v>1.2003010481674665</v>
      </c>
      <c r="D42" s="26">
        <f t="shared" si="8"/>
        <v>1.3043416529548828</v>
      </c>
      <c r="E42" s="26">
        <f aca="true" t="shared" si="12" ref="E42:L42">+E6/E$32*100</f>
        <v>0.806971985085702</v>
      </c>
      <c r="F42" s="26">
        <f t="shared" si="12"/>
        <v>0.8815296693813316</v>
      </c>
      <c r="G42" s="26">
        <f t="shared" si="12"/>
        <v>1.1158803259685701</v>
      </c>
      <c r="H42" s="26">
        <f t="shared" si="12"/>
        <v>0.7595687075060578</v>
      </c>
      <c r="I42" s="26">
        <f t="shared" si="12"/>
        <v>0.3767931754996354</v>
      </c>
      <c r="J42" s="26">
        <f t="shared" si="12"/>
        <v>0.3100538900914029</v>
      </c>
      <c r="K42" s="26">
        <f t="shared" si="12"/>
        <v>0.20439814859604682</v>
      </c>
      <c r="L42" s="26">
        <f t="shared" si="12"/>
        <v>0.20571096491486793</v>
      </c>
      <c r="M42" s="26">
        <f t="shared" si="10"/>
        <v>0.9188198290650015</v>
      </c>
      <c r="N42" s="26">
        <f t="shared" si="10"/>
        <v>0.9636055116189343</v>
      </c>
      <c r="O42" s="26">
        <f t="shared" si="10"/>
        <v>0.29377096628756577</v>
      </c>
      <c r="P42" s="26">
        <f t="shared" si="10"/>
        <v>0.21622779902232117</v>
      </c>
      <c r="Q42" s="26">
        <f t="shared" si="10"/>
        <v>0.20144315945517374</v>
      </c>
    </row>
    <row r="43" spans="1:17" ht="15" customHeight="1">
      <c r="A43" s="3" t="s">
        <v>205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>
        <f aca="true" t="shared" si="13" ref="Q43:Q67">+Q7/Q$32*100</f>
        <v>0.03179473229007586</v>
      </c>
    </row>
    <row r="44" spans="1:17" ht="15" customHeight="1">
      <c r="A44" s="3" t="s">
        <v>206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>
        <f t="shared" si="13"/>
        <v>0.03635159464356326</v>
      </c>
    </row>
    <row r="45" spans="1:17" ht="15" customHeight="1">
      <c r="A45" s="3" t="s">
        <v>124</v>
      </c>
      <c r="B45" s="26">
        <f aca="true" t="shared" si="14" ref="B45:B65">+B9/$B$32*100</f>
        <v>0</v>
      </c>
      <c r="C45" s="26">
        <f aca="true" t="shared" si="15" ref="C45:D65">+C9/C$32*100</f>
        <v>0</v>
      </c>
      <c r="D45" s="26">
        <f t="shared" si="15"/>
        <v>0</v>
      </c>
      <c r="E45" s="26">
        <f aca="true" t="shared" si="16" ref="E45:L45">+E9/E$32*100</f>
        <v>0</v>
      </c>
      <c r="F45" s="26">
        <f t="shared" si="16"/>
        <v>0</v>
      </c>
      <c r="G45" s="26">
        <f t="shared" si="16"/>
        <v>0</v>
      </c>
      <c r="H45" s="26">
        <f t="shared" si="16"/>
        <v>0</v>
      </c>
      <c r="I45" s="26">
        <f t="shared" si="16"/>
        <v>0</v>
      </c>
      <c r="J45" s="26">
        <f t="shared" si="16"/>
        <v>0.5807788467053123</v>
      </c>
      <c r="K45" s="26">
        <f t="shared" si="16"/>
        <v>1.9761624616995335</v>
      </c>
      <c r="L45" s="26">
        <f t="shared" si="16"/>
        <v>2.028242942356593</v>
      </c>
      <c r="M45" s="26">
        <f aca="true" t="shared" si="17" ref="M45:P65">+M9/M$32*100</f>
        <v>2.2472772689408456</v>
      </c>
      <c r="N45" s="26">
        <f t="shared" si="17"/>
        <v>2.273903982670651</v>
      </c>
      <c r="O45" s="26">
        <f t="shared" si="17"/>
        <v>1.9100131796483677</v>
      </c>
      <c r="P45" s="26">
        <f t="shared" si="17"/>
        <v>2.27784721230719</v>
      </c>
      <c r="Q45" s="26">
        <f t="shared" si="13"/>
        <v>2.461486191387071</v>
      </c>
    </row>
    <row r="46" spans="1:17" ht="15" customHeight="1">
      <c r="A46" s="3" t="s">
        <v>125</v>
      </c>
      <c r="B46" s="26">
        <f t="shared" si="14"/>
        <v>0.3022238890780183</v>
      </c>
      <c r="C46" s="26">
        <f t="shared" si="15"/>
        <v>0.27986044932856313</v>
      </c>
      <c r="D46" s="26">
        <f t="shared" si="15"/>
        <v>0.2881264547849706</v>
      </c>
      <c r="E46" s="26">
        <f aca="true" t="shared" si="18" ref="E46:L46">+E10/E$32*100</f>
        <v>0.255376773291954</v>
      </c>
      <c r="F46" s="26">
        <f t="shared" si="18"/>
        <v>0.2663312932769822</v>
      </c>
      <c r="G46" s="26">
        <f t="shared" si="18"/>
        <v>0.31849644081593154</v>
      </c>
      <c r="H46" s="26">
        <f t="shared" si="18"/>
        <v>0.34644269001658606</v>
      </c>
      <c r="I46" s="26">
        <f t="shared" si="18"/>
        <v>0.2985384359498039</v>
      </c>
      <c r="J46" s="26">
        <f t="shared" si="18"/>
        <v>0.3766889774902129</v>
      </c>
      <c r="K46" s="26">
        <f t="shared" si="18"/>
        <v>0.31719531966938164</v>
      </c>
      <c r="L46" s="26">
        <f t="shared" si="18"/>
        <v>0.33164363831633836</v>
      </c>
      <c r="M46" s="26">
        <f t="shared" si="17"/>
        <v>0.3525563735995598</v>
      </c>
      <c r="N46" s="26">
        <f t="shared" si="17"/>
        <v>0.36837411047806234</v>
      </c>
      <c r="O46" s="26">
        <f t="shared" si="17"/>
        <v>0.3448898908829339</v>
      </c>
      <c r="P46" s="26">
        <f t="shared" si="17"/>
        <v>0.3370368468768177</v>
      </c>
      <c r="Q46" s="26">
        <f t="shared" si="13"/>
        <v>0.3097633358528076</v>
      </c>
    </row>
    <row r="47" spans="1:17" ht="15" customHeight="1">
      <c r="A47" s="3" t="s">
        <v>126</v>
      </c>
      <c r="B47" s="26">
        <f t="shared" si="14"/>
        <v>0</v>
      </c>
      <c r="C47" s="26">
        <f t="shared" si="15"/>
        <v>0</v>
      </c>
      <c r="D47" s="26">
        <f t="shared" si="15"/>
        <v>0.1896734400997806</v>
      </c>
      <c r="E47" s="26">
        <f aca="true" t="shared" si="19" ref="E47:L47">+E11/E$32*100</f>
        <v>0.26600664746000674</v>
      </c>
      <c r="F47" s="26">
        <f t="shared" si="19"/>
        <v>0.2707899135746059</v>
      </c>
      <c r="G47" s="26">
        <f t="shared" si="19"/>
        <v>0.3005352350136259</v>
      </c>
      <c r="H47" s="26">
        <f t="shared" si="19"/>
        <v>0.23122063737974005</v>
      </c>
      <c r="I47" s="26">
        <f t="shared" si="19"/>
        <v>0.21269390542780908</v>
      </c>
      <c r="J47" s="26">
        <f t="shared" si="19"/>
        <v>0.5910067059920598</v>
      </c>
      <c r="K47" s="26">
        <f t="shared" si="19"/>
        <v>0.5250411478803014</v>
      </c>
      <c r="L47" s="26">
        <f t="shared" si="19"/>
        <v>0.5097628267984272</v>
      </c>
      <c r="M47" s="26">
        <f t="shared" si="17"/>
        <v>0.10238640256235874</v>
      </c>
      <c r="N47" s="26">
        <f t="shared" si="17"/>
        <v>0.04362182709060364</v>
      </c>
      <c r="O47" s="26">
        <f t="shared" si="17"/>
        <v>0.03110704561234748</v>
      </c>
      <c r="P47" s="26">
        <f t="shared" si="17"/>
        <v>0</v>
      </c>
      <c r="Q47" s="26">
        <f t="shared" si="13"/>
        <v>1.1478242703998503E-05</v>
      </c>
    </row>
    <row r="48" spans="1:17" ht="15" customHeight="1">
      <c r="A48" s="3" t="s">
        <v>127</v>
      </c>
      <c r="B48" s="26">
        <f t="shared" si="14"/>
        <v>1.2857037679820633</v>
      </c>
      <c r="C48" s="26">
        <f t="shared" si="15"/>
        <v>1.2441418481695805</v>
      </c>
      <c r="D48" s="26">
        <f t="shared" si="15"/>
        <v>1.304924143365938</v>
      </c>
      <c r="E48" s="26">
        <f aca="true" t="shared" si="20" ref="E48:L48">+E12/E$32*100</f>
        <v>1.0684971988333118</v>
      </c>
      <c r="F48" s="26">
        <f t="shared" si="20"/>
        <v>0.9053621921998319</v>
      </c>
      <c r="G48" s="26">
        <f t="shared" si="20"/>
        <v>0.9715440315448276</v>
      </c>
      <c r="H48" s="26">
        <f t="shared" si="20"/>
        <v>1.0441731929086213</v>
      </c>
      <c r="I48" s="26">
        <f t="shared" si="20"/>
        <v>0.9469262894480635</v>
      </c>
      <c r="J48" s="26">
        <f t="shared" si="20"/>
        <v>0.8425610644620656</v>
      </c>
      <c r="K48" s="26">
        <f t="shared" si="20"/>
        <v>0.6092014699076497</v>
      </c>
      <c r="L48" s="26">
        <f t="shared" si="20"/>
        <v>0.6510707797569222</v>
      </c>
      <c r="M48" s="26">
        <f t="shared" si="17"/>
        <v>0.6658182851933582</v>
      </c>
      <c r="N48" s="26">
        <f t="shared" si="17"/>
        <v>0.7162024917860338</v>
      </c>
      <c r="O48" s="26">
        <f t="shared" si="17"/>
        <v>0.6254940232398356</v>
      </c>
      <c r="P48" s="26">
        <f t="shared" si="17"/>
        <v>0.7725753849161944</v>
      </c>
      <c r="Q48" s="26">
        <f t="shared" si="13"/>
        <v>0.7217059882566099</v>
      </c>
    </row>
    <row r="49" spans="1:17" ht="15" customHeight="1">
      <c r="A49" s="3" t="s">
        <v>128</v>
      </c>
      <c r="B49" s="26">
        <f t="shared" si="14"/>
        <v>0</v>
      </c>
      <c r="C49" s="26">
        <f t="shared" si="15"/>
        <v>0</v>
      </c>
      <c r="D49" s="26">
        <f t="shared" si="15"/>
        <v>0</v>
      </c>
      <c r="E49" s="26">
        <f aca="true" t="shared" si="21" ref="E49:L49">+E13/E$32*100</f>
        <v>0</v>
      </c>
      <c r="F49" s="26">
        <f t="shared" si="21"/>
        <v>0</v>
      </c>
      <c r="G49" s="26">
        <f t="shared" si="21"/>
        <v>0</v>
      </c>
      <c r="H49" s="26">
        <f t="shared" si="21"/>
        <v>0</v>
      </c>
      <c r="I49" s="26">
        <f t="shared" si="21"/>
        <v>0</v>
      </c>
      <c r="J49" s="26">
        <f t="shared" si="21"/>
        <v>0</v>
      </c>
      <c r="K49" s="26">
        <f t="shared" si="21"/>
        <v>0</v>
      </c>
      <c r="L49" s="26">
        <f t="shared" si="21"/>
        <v>0</v>
      </c>
      <c r="M49" s="26">
        <f t="shared" si="17"/>
        <v>0</v>
      </c>
      <c r="N49" s="26">
        <f t="shared" si="17"/>
        <v>0</v>
      </c>
      <c r="O49" s="26">
        <f t="shared" si="17"/>
        <v>0</v>
      </c>
      <c r="P49" s="26">
        <f t="shared" si="17"/>
        <v>0</v>
      </c>
      <c r="Q49" s="26">
        <f t="shared" si="13"/>
        <v>1.1478242703998503E-05</v>
      </c>
    </row>
    <row r="50" spans="1:17" ht="15" customHeight="1">
      <c r="A50" s="3" t="s">
        <v>129</v>
      </c>
      <c r="B50" s="26">
        <f t="shared" si="14"/>
        <v>0</v>
      </c>
      <c r="C50" s="26">
        <f t="shared" si="15"/>
        <v>0</v>
      </c>
      <c r="D50" s="26">
        <f t="shared" si="15"/>
        <v>0</v>
      </c>
      <c r="E50" s="26">
        <f aca="true" t="shared" si="22" ref="E50:L50">+E14/E$32*100</f>
        <v>0</v>
      </c>
      <c r="F50" s="26">
        <f t="shared" si="22"/>
        <v>0</v>
      </c>
      <c r="G50" s="26">
        <f t="shared" si="22"/>
        <v>0</v>
      </c>
      <c r="H50" s="26">
        <f t="shared" si="22"/>
        <v>0</v>
      </c>
      <c r="I50" s="26">
        <f t="shared" si="22"/>
        <v>0</v>
      </c>
      <c r="J50" s="26">
        <f t="shared" si="22"/>
        <v>0</v>
      </c>
      <c r="K50" s="26">
        <f t="shared" si="22"/>
        <v>0</v>
      </c>
      <c r="L50" s="26">
        <f t="shared" si="22"/>
        <v>0.5839656765912701</v>
      </c>
      <c r="M50" s="26">
        <f t="shared" si="17"/>
        <v>0.7289102257499553</v>
      </c>
      <c r="N50" s="26">
        <f t="shared" si="17"/>
        <v>0.8206937449284489</v>
      </c>
      <c r="O50" s="26">
        <f t="shared" si="17"/>
        <v>0.8445675010075352</v>
      </c>
      <c r="P50" s="26">
        <f t="shared" si="17"/>
        <v>0.7498343066280396</v>
      </c>
      <c r="Q50" s="26">
        <f t="shared" si="13"/>
        <v>0.674691106141032</v>
      </c>
    </row>
    <row r="51" spans="1:17" ht="15" customHeight="1">
      <c r="A51" s="3" t="s">
        <v>130</v>
      </c>
      <c r="B51" s="26">
        <f t="shared" si="14"/>
        <v>17.347530414000413</v>
      </c>
      <c r="C51" s="26">
        <f t="shared" si="15"/>
        <v>21.84791254132746</v>
      </c>
      <c r="D51" s="26">
        <f t="shared" si="15"/>
        <v>22.84489772985284</v>
      </c>
      <c r="E51" s="26">
        <f aca="true" t="shared" si="23" ref="E51:L51">+E15/E$32*100</f>
        <v>21.80520593216257</v>
      </c>
      <c r="F51" s="26">
        <f t="shared" si="23"/>
        <v>21.595002422593048</v>
      </c>
      <c r="G51" s="26">
        <f t="shared" si="23"/>
        <v>22.499615634655473</v>
      </c>
      <c r="H51" s="26">
        <f t="shared" si="23"/>
        <v>23.070101709300282</v>
      </c>
      <c r="I51" s="26">
        <f t="shared" si="23"/>
        <v>21.473685745303992</v>
      </c>
      <c r="J51" s="26">
        <f t="shared" si="23"/>
        <v>24.24251178381088</v>
      </c>
      <c r="K51" s="26">
        <f t="shared" si="23"/>
        <v>21.294258927423353</v>
      </c>
      <c r="L51" s="26">
        <f t="shared" si="23"/>
        <v>25.152149618215443</v>
      </c>
      <c r="M51" s="26">
        <f t="shared" si="17"/>
        <v>28.70459427292416</v>
      </c>
      <c r="N51" s="26">
        <f t="shared" si="17"/>
        <v>26.64657798985776</v>
      </c>
      <c r="O51" s="26">
        <f t="shared" si="17"/>
        <v>24.034651091715276</v>
      </c>
      <c r="P51" s="26">
        <f t="shared" si="17"/>
        <v>25.659872242028843</v>
      </c>
      <c r="Q51" s="26">
        <f t="shared" si="13"/>
        <v>22.701083029590336</v>
      </c>
    </row>
    <row r="52" spans="1:17" ht="15" customHeight="1">
      <c r="A52" s="3" t="s">
        <v>131</v>
      </c>
      <c r="B52" s="26">
        <f t="shared" si="14"/>
        <v>12.935909884070318</v>
      </c>
      <c r="C52" s="26">
        <f t="shared" si="15"/>
        <v>17.187311199294513</v>
      </c>
      <c r="D52" s="26">
        <f t="shared" si="15"/>
        <v>17.982279913582694</v>
      </c>
      <c r="E52" s="26">
        <f aca="true" t="shared" si="24" ref="E52:L52">+E16/E$32*100</f>
        <v>17.292835172543317</v>
      </c>
      <c r="F52" s="26">
        <f t="shared" si="24"/>
        <v>0</v>
      </c>
      <c r="G52" s="26">
        <f t="shared" si="24"/>
        <v>0</v>
      </c>
      <c r="H52" s="26">
        <f t="shared" si="24"/>
        <v>0</v>
      </c>
      <c r="I52" s="26">
        <f t="shared" si="24"/>
        <v>0</v>
      </c>
      <c r="J52" s="26">
        <f t="shared" si="24"/>
        <v>19.472909448927613</v>
      </c>
      <c r="K52" s="26">
        <f t="shared" si="24"/>
        <v>17.160561429999</v>
      </c>
      <c r="L52" s="26">
        <f t="shared" si="24"/>
        <v>19.889893588984144</v>
      </c>
      <c r="M52" s="26">
        <f t="shared" si="17"/>
        <v>22.795643548527075</v>
      </c>
      <c r="N52" s="26">
        <f t="shared" si="17"/>
        <v>20.73124629095521</v>
      </c>
      <c r="O52" s="26">
        <f t="shared" si="17"/>
        <v>18.363323031237964</v>
      </c>
      <c r="P52" s="26">
        <f t="shared" si="17"/>
        <v>19.7985585907471</v>
      </c>
      <c r="Q52" s="26">
        <f t="shared" si="13"/>
        <v>17.409440969406464</v>
      </c>
    </row>
    <row r="53" spans="1:17" ht="15" customHeight="1">
      <c r="A53" s="3" t="s">
        <v>132</v>
      </c>
      <c r="B53" s="26">
        <f t="shared" si="14"/>
        <v>4.4116205299300955</v>
      </c>
      <c r="C53" s="26">
        <f t="shared" si="15"/>
        <v>4.660601342032949</v>
      </c>
      <c r="D53" s="26">
        <f t="shared" si="15"/>
        <v>0.4939397333577332</v>
      </c>
      <c r="E53" s="26">
        <f aca="true" t="shared" si="25" ref="E53:L53">+E17/E$32*100</f>
        <v>4.512370759619251</v>
      </c>
      <c r="F53" s="26">
        <f t="shared" si="25"/>
        <v>0</v>
      </c>
      <c r="G53" s="26">
        <f t="shared" si="25"/>
        <v>0</v>
      </c>
      <c r="H53" s="26">
        <f t="shared" si="25"/>
        <v>0</v>
      </c>
      <c r="I53" s="26">
        <f t="shared" si="25"/>
        <v>0</v>
      </c>
      <c r="J53" s="26">
        <f t="shared" si="25"/>
        <v>4.769602334883266</v>
      </c>
      <c r="K53" s="26">
        <f t="shared" si="25"/>
        <v>4.132571724488885</v>
      </c>
      <c r="L53" s="26">
        <f t="shared" si="25"/>
        <v>5.262256029231298</v>
      </c>
      <c r="M53" s="26">
        <f t="shared" si="17"/>
        <v>5.908950724397087</v>
      </c>
      <c r="N53" s="26">
        <f t="shared" si="17"/>
        <v>5.9153316989025555</v>
      </c>
      <c r="O53" s="26">
        <f t="shared" si="17"/>
        <v>5.6713280604773075</v>
      </c>
      <c r="P53" s="26">
        <f t="shared" si="17"/>
        <v>5.8613136512817405</v>
      </c>
      <c r="Q53" s="26">
        <f t="shared" si="13"/>
        <v>5.29164206018387</v>
      </c>
    </row>
    <row r="54" spans="1:17" ht="15" customHeight="1">
      <c r="A54" s="3" t="s">
        <v>133</v>
      </c>
      <c r="B54" s="26">
        <f t="shared" si="14"/>
        <v>0.05888671512434611</v>
      </c>
      <c r="C54" s="26">
        <f t="shared" si="15"/>
        <v>0.06212181304409135</v>
      </c>
      <c r="D54" s="26">
        <f t="shared" si="15"/>
        <v>0.07724065554927086</v>
      </c>
      <c r="E54" s="26">
        <f aca="true" t="shared" si="26" ref="E54:L54">+E18/E$32*100</f>
        <v>0.06677769220235946</v>
      </c>
      <c r="F54" s="26">
        <f t="shared" si="26"/>
        <v>0.06887485063336925</v>
      </c>
      <c r="G54" s="26">
        <f t="shared" si="26"/>
        <v>0.06708415599781077</v>
      </c>
      <c r="H54" s="26">
        <f t="shared" si="26"/>
        <v>0.06561149442510102</v>
      </c>
      <c r="I54" s="26">
        <f t="shared" si="26"/>
        <v>0.05649400990727373</v>
      </c>
      <c r="J54" s="26">
        <f t="shared" si="26"/>
        <v>0.05333780824303858</v>
      </c>
      <c r="K54" s="26">
        <f t="shared" si="26"/>
        <v>0.040791678708625864</v>
      </c>
      <c r="L54" s="26">
        <f t="shared" si="26"/>
        <v>0.04393752536778411</v>
      </c>
      <c r="M54" s="26">
        <f t="shared" si="17"/>
        <v>0.03936601799796761</v>
      </c>
      <c r="N54" s="26">
        <f t="shared" si="17"/>
        <v>0.04106983125684497</v>
      </c>
      <c r="O54" s="26">
        <f t="shared" si="17"/>
        <v>0.03908403259223885</v>
      </c>
      <c r="P54" s="26">
        <f t="shared" si="17"/>
        <v>0.04355971490658926</v>
      </c>
      <c r="Q54" s="26">
        <f t="shared" si="13"/>
        <v>0.0406215009294507</v>
      </c>
    </row>
    <row r="55" spans="1:17" ht="15" customHeight="1">
      <c r="A55" s="3" t="s">
        <v>134</v>
      </c>
      <c r="B55" s="26">
        <f t="shared" si="14"/>
        <v>0.2517064121579231</v>
      </c>
      <c r="C55" s="26">
        <f t="shared" si="15"/>
        <v>0.24233752899798666</v>
      </c>
      <c r="D55" s="26">
        <f t="shared" si="15"/>
        <v>0.26162314108196866</v>
      </c>
      <c r="E55" s="26">
        <f aca="true" t="shared" si="27" ref="E55:L55">+E19/E$32*100</f>
        <v>0.36303942958060165</v>
      </c>
      <c r="F55" s="26">
        <f t="shared" si="27"/>
        <v>0.6012865685260862</v>
      </c>
      <c r="G55" s="26">
        <f t="shared" si="27"/>
        <v>0.31642270755756474</v>
      </c>
      <c r="H55" s="26">
        <f t="shared" si="27"/>
        <v>0.31062377949113085</v>
      </c>
      <c r="I55" s="26">
        <f t="shared" si="27"/>
        <v>0.5457658903009562</v>
      </c>
      <c r="J55" s="26">
        <f t="shared" si="27"/>
        <v>0.6150735067644066</v>
      </c>
      <c r="K55" s="26">
        <f t="shared" si="27"/>
        <v>0.5141704029721813</v>
      </c>
      <c r="L55" s="26">
        <f t="shared" si="27"/>
        <v>0.5791418729183669</v>
      </c>
      <c r="M55" s="26">
        <f t="shared" si="17"/>
        <v>0.16444589237426768</v>
      </c>
      <c r="N55" s="26">
        <f t="shared" si="17"/>
        <v>0.2671377333778563</v>
      </c>
      <c r="O55" s="26">
        <f t="shared" si="17"/>
        <v>0.25214540370708843</v>
      </c>
      <c r="P55" s="26">
        <f t="shared" si="17"/>
        <v>0.1972026598152721</v>
      </c>
      <c r="Q55" s="26">
        <f t="shared" si="13"/>
        <v>0.2116473172190284</v>
      </c>
    </row>
    <row r="56" spans="1:17" ht="15" customHeight="1">
      <c r="A56" s="3" t="s">
        <v>135</v>
      </c>
      <c r="B56" s="26">
        <f t="shared" si="14"/>
        <v>2.8700823646307185</v>
      </c>
      <c r="C56" s="26">
        <f t="shared" si="15"/>
        <v>2.8137746112041713</v>
      </c>
      <c r="D56" s="26">
        <f t="shared" si="15"/>
        <v>2.7569513859570542</v>
      </c>
      <c r="E56" s="26">
        <f aca="true" t="shared" si="28" ref="E56:L56">+E20/E$32*100</f>
        <v>2.614072243092882</v>
      </c>
      <c r="F56" s="26">
        <f t="shared" si="28"/>
        <v>2.6702916428008847</v>
      </c>
      <c r="G56" s="26">
        <f t="shared" si="28"/>
        <v>2.431586034677503</v>
      </c>
      <c r="H56" s="26">
        <f t="shared" si="28"/>
        <v>2.9705743548631416</v>
      </c>
      <c r="I56" s="26">
        <f t="shared" si="28"/>
        <v>3.3884521929552562</v>
      </c>
      <c r="J56" s="26">
        <f t="shared" si="28"/>
        <v>3.748462634857989</v>
      </c>
      <c r="K56" s="26">
        <f t="shared" si="28"/>
        <v>3.2484969612046335</v>
      </c>
      <c r="L56" s="26">
        <f t="shared" si="28"/>
        <v>3.771443805351244</v>
      </c>
      <c r="M56" s="26">
        <f t="shared" si="17"/>
        <v>4.240847656372588</v>
      </c>
      <c r="N56" s="26">
        <f t="shared" si="17"/>
        <v>4.3800574934383425</v>
      </c>
      <c r="O56" s="26">
        <f t="shared" si="17"/>
        <v>4.139009730215524</v>
      </c>
      <c r="P56" s="26">
        <f t="shared" si="17"/>
        <v>4.557183144687883</v>
      </c>
      <c r="Q56" s="26">
        <f t="shared" si="13"/>
        <v>4.060508704238399</v>
      </c>
    </row>
    <row r="57" spans="1:17" ht="15" customHeight="1">
      <c r="A57" s="4" t="s">
        <v>136</v>
      </c>
      <c r="B57" s="26">
        <f t="shared" si="14"/>
        <v>0.45315963912851687</v>
      </c>
      <c r="C57" s="26">
        <f t="shared" si="15"/>
        <v>0.40722698171826627</v>
      </c>
      <c r="D57" s="26">
        <f t="shared" si="15"/>
        <v>0.42662568523019107</v>
      </c>
      <c r="E57" s="26">
        <f aca="true" t="shared" si="29" ref="E57:L57">+E21/E$32*100</f>
        <v>0.35808170822727364</v>
      </c>
      <c r="F57" s="26">
        <f t="shared" si="29"/>
        <v>0.47593205974916103</v>
      </c>
      <c r="G57" s="26">
        <f t="shared" si="29"/>
        <v>0.4804260206251726</v>
      </c>
      <c r="H57" s="26">
        <f t="shared" si="29"/>
        <v>0.4566774378596588</v>
      </c>
      <c r="I57" s="26">
        <f t="shared" si="29"/>
        <v>0.38236567992393433</v>
      </c>
      <c r="J57" s="26">
        <f t="shared" si="29"/>
        <v>0.4142336115282737</v>
      </c>
      <c r="K57" s="26">
        <f t="shared" si="29"/>
        <v>0.3801946285503404</v>
      </c>
      <c r="L57" s="26">
        <f t="shared" si="29"/>
        <v>0.39271660828944494</v>
      </c>
      <c r="M57" s="26">
        <f t="shared" si="17"/>
        <v>0.4561694503140235</v>
      </c>
      <c r="N57" s="26">
        <f t="shared" si="17"/>
        <v>0.45747769382624626</v>
      </c>
      <c r="O57" s="26">
        <f t="shared" si="17"/>
        <v>0.41718467248114627</v>
      </c>
      <c r="P57" s="26">
        <f t="shared" si="17"/>
        <v>0.4460768006069289</v>
      </c>
      <c r="Q57" s="26">
        <f t="shared" si="13"/>
        <v>0.4405579114648705</v>
      </c>
    </row>
    <row r="58" spans="1:17" ht="15" customHeight="1">
      <c r="A58" s="3" t="s">
        <v>137</v>
      </c>
      <c r="B58" s="26">
        <f t="shared" si="14"/>
        <v>7.393624150726834</v>
      </c>
      <c r="C58" s="26">
        <f t="shared" si="15"/>
        <v>4.495699878134587</v>
      </c>
      <c r="D58" s="26">
        <f t="shared" si="15"/>
        <v>4.376383945641995</v>
      </c>
      <c r="E58" s="26">
        <f aca="true" t="shared" si="30" ref="E58:L58">+E22/E$32*100</f>
        <v>6.835507027137029</v>
      </c>
      <c r="F58" s="26">
        <f t="shared" si="30"/>
        <v>7.314543346626712</v>
      </c>
      <c r="G58" s="26">
        <f t="shared" si="30"/>
        <v>6.045088535588663</v>
      </c>
      <c r="H58" s="26">
        <f t="shared" si="30"/>
        <v>4.955620096432163</v>
      </c>
      <c r="I58" s="26">
        <f t="shared" si="30"/>
        <v>5.362866408394069</v>
      </c>
      <c r="J58" s="26">
        <f t="shared" si="30"/>
        <v>4.440176050878024</v>
      </c>
      <c r="K58" s="26">
        <f t="shared" si="30"/>
        <v>5.1692854666407975</v>
      </c>
      <c r="L58" s="26">
        <f t="shared" si="30"/>
        <v>9.595439859536926</v>
      </c>
      <c r="M58" s="26">
        <f t="shared" si="17"/>
        <v>5.535244443958319</v>
      </c>
      <c r="N58" s="26">
        <f t="shared" si="17"/>
        <v>5.037423505006237</v>
      </c>
      <c r="O58" s="26">
        <f t="shared" si="17"/>
        <v>6.422296778514632</v>
      </c>
      <c r="P58" s="26">
        <f t="shared" si="17"/>
        <v>5.832992803269276</v>
      </c>
      <c r="Q58" s="26">
        <f t="shared" si="13"/>
        <v>5.640798724996801</v>
      </c>
    </row>
    <row r="59" spans="1:17" ht="15" customHeight="1">
      <c r="A59" s="3" t="s">
        <v>138</v>
      </c>
      <c r="B59" s="26">
        <f t="shared" si="14"/>
        <v>3.228122150604756</v>
      </c>
      <c r="C59" s="26">
        <f t="shared" si="15"/>
        <v>4.130391907925191</v>
      </c>
      <c r="D59" s="26">
        <f t="shared" si="15"/>
        <v>4.249121926043377</v>
      </c>
      <c r="E59" s="26">
        <f aca="true" t="shared" si="31" ref="E59:L59">+E23/E$32*100</f>
        <v>5.462867695411889</v>
      </c>
      <c r="F59" s="26">
        <f t="shared" si="31"/>
        <v>4.855813807104122</v>
      </c>
      <c r="G59" s="26">
        <f t="shared" si="31"/>
        <v>5.348893914161491</v>
      </c>
      <c r="H59" s="26">
        <f t="shared" si="31"/>
        <v>5.267720380631976</v>
      </c>
      <c r="I59" s="26">
        <f t="shared" si="31"/>
        <v>4.578431551719782</v>
      </c>
      <c r="J59" s="26">
        <f t="shared" si="31"/>
        <v>5.039010308577595</v>
      </c>
      <c r="K59" s="26">
        <f t="shared" si="31"/>
        <v>9.687812610873243</v>
      </c>
      <c r="L59" s="26">
        <f t="shared" si="31"/>
        <v>5.146342024996628</v>
      </c>
      <c r="M59" s="26">
        <f t="shared" si="17"/>
        <v>4.194397595146214</v>
      </c>
      <c r="N59" s="26">
        <f t="shared" si="17"/>
        <v>4.943561963323926</v>
      </c>
      <c r="O59" s="26">
        <f t="shared" si="17"/>
        <v>4.7207424513889675</v>
      </c>
      <c r="P59" s="26">
        <f t="shared" si="17"/>
        <v>4.665273599788438</v>
      </c>
      <c r="Q59" s="26">
        <f t="shared" si="13"/>
        <v>4.829550965406298</v>
      </c>
    </row>
    <row r="60" spans="1:17" ht="15" customHeight="1">
      <c r="A60" s="3" t="s">
        <v>139</v>
      </c>
      <c r="B60" s="26">
        <f t="shared" si="14"/>
        <v>3.177365552593111</v>
      </c>
      <c r="C60" s="26">
        <f t="shared" si="15"/>
        <v>2.8599575909324253</v>
      </c>
      <c r="D60" s="26">
        <f t="shared" si="15"/>
        <v>1.6962848882935082</v>
      </c>
      <c r="E60" s="26">
        <f aca="true" t="shared" si="32" ref="E60:L60">+E24/E$32*100</f>
        <v>1.2727055248825112</v>
      </c>
      <c r="F60" s="26">
        <f t="shared" si="32"/>
        <v>1.4347064705527515</v>
      </c>
      <c r="G60" s="26">
        <f t="shared" si="32"/>
        <v>1.3253162359600734</v>
      </c>
      <c r="H60" s="26">
        <f t="shared" si="32"/>
        <v>0.5931064729419575</v>
      </c>
      <c r="I60" s="26">
        <f t="shared" si="32"/>
        <v>0.6578551190793264</v>
      </c>
      <c r="J60" s="26">
        <f t="shared" si="32"/>
        <v>3.369745078838421</v>
      </c>
      <c r="K60" s="26">
        <f t="shared" si="32"/>
        <v>0.7664490817298838</v>
      </c>
      <c r="L60" s="26">
        <f t="shared" si="32"/>
        <v>0.17546466930114216</v>
      </c>
      <c r="M60" s="26">
        <f t="shared" si="17"/>
        <v>0.28734842013058154</v>
      </c>
      <c r="N60" s="26">
        <f t="shared" si="17"/>
        <v>0.304995942759166</v>
      </c>
      <c r="O60" s="26">
        <f t="shared" si="17"/>
        <v>0.16034064190504543</v>
      </c>
      <c r="P60" s="26">
        <f t="shared" si="17"/>
        <v>0.18284295831888572</v>
      </c>
      <c r="Q60" s="26">
        <f t="shared" si="13"/>
        <v>0.19688629710168634</v>
      </c>
    </row>
    <row r="61" spans="1:17" ht="15" customHeight="1">
      <c r="A61" s="3" t="s">
        <v>140</v>
      </c>
      <c r="B61" s="26">
        <f t="shared" si="14"/>
        <v>0.013214586638290964</v>
      </c>
      <c r="C61" s="26">
        <f t="shared" si="15"/>
        <v>0.05620030224928528</v>
      </c>
      <c r="D61" s="26">
        <f t="shared" si="15"/>
        <v>0.00036405650690936775</v>
      </c>
      <c r="E61" s="26">
        <f aca="true" t="shared" si="33" ref="E61:L61">+E25/E$32*100</f>
        <v>0.0371287865543999</v>
      </c>
      <c r="F61" s="26">
        <f t="shared" si="33"/>
        <v>0.0003420936289736883</v>
      </c>
      <c r="G61" s="26">
        <f t="shared" si="33"/>
        <v>0</v>
      </c>
      <c r="H61" s="26">
        <f t="shared" si="33"/>
        <v>0.03281121574850859</v>
      </c>
      <c r="I61" s="26">
        <f t="shared" si="33"/>
        <v>0.0009986567068635977</v>
      </c>
      <c r="J61" s="26">
        <f t="shared" si="33"/>
        <v>0.010620829996622576</v>
      </c>
      <c r="K61" s="26">
        <f t="shared" si="33"/>
        <v>0.006156570740844783</v>
      </c>
      <c r="L61" s="26">
        <f t="shared" si="33"/>
        <v>1.9221478047697238</v>
      </c>
      <c r="M61" s="26">
        <f t="shared" si="17"/>
        <v>0.0020546792047757695</v>
      </c>
      <c r="N61" s="26">
        <f t="shared" si="17"/>
        <v>0.043805657298967605</v>
      </c>
      <c r="O61" s="26">
        <f t="shared" si="17"/>
        <v>0.0027017104496820845</v>
      </c>
      <c r="P61" s="26">
        <f t="shared" si="17"/>
        <v>0.0041496606773230894</v>
      </c>
      <c r="Q61" s="26">
        <f t="shared" si="13"/>
        <v>0.0034319945684955526</v>
      </c>
    </row>
    <row r="62" spans="1:17" ht="15" customHeight="1">
      <c r="A62" s="3" t="s">
        <v>141</v>
      </c>
      <c r="B62" s="26">
        <f t="shared" si="14"/>
        <v>0.858419548023381</v>
      </c>
      <c r="C62" s="26">
        <f t="shared" si="15"/>
        <v>0.1335883226365785</v>
      </c>
      <c r="D62" s="26">
        <f t="shared" si="15"/>
        <v>0.4798143408896498</v>
      </c>
      <c r="E62" s="26">
        <f aca="true" t="shared" si="34" ref="E62:L62">+E26/E$32*100</f>
        <v>1.005410735848168</v>
      </c>
      <c r="F62" s="26">
        <f t="shared" si="34"/>
        <v>2.195910407503071</v>
      </c>
      <c r="G62" s="26">
        <f t="shared" si="34"/>
        <v>5.728431696856767</v>
      </c>
      <c r="H62" s="26">
        <f t="shared" si="34"/>
        <v>5.18713603475364</v>
      </c>
      <c r="I62" s="26">
        <f t="shared" si="34"/>
        <v>4.981759035920783</v>
      </c>
      <c r="J62" s="26">
        <f t="shared" si="34"/>
        <v>1.4736401620313824</v>
      </c>
      <c r="K62" s="26">
        <f t="shared" si="34"/>
        <v>4.7679474151461845</v>
      </c>
      <c r="L62" s="26">
        <f t="shared" si="34"/>
        <v>1.8399052821887092</v>
      </c>
      <c r="M62" s="26">
        <f t="shared" si="17"/>
        <v>1.0199591129060535</v>
      </c>
      <c r="N62" s="26">
        <f t="shared" si="17"/>
        <v>2.04246175034041</v>
      </c>
      <c r="O62" s="26">
        <f t="shared" si="17"/>
        <v>5.33230077448321</v>
      </c>
      <c r="P62" s="26">
        <f t="shared" si="17"/>
        <v>4.377505181800855</v>
      </c>
      <c r="Q62" s="26">
        <f t="shared" si="13"/>
        <v>9.921701167394675</v>
      </c>
    </row>
    <row r="63" spans="1:17" ht="15" customHeight="1">
      <c r="A63" s="3" t="s">
        <v>142</v>
      </c>
      <c r="B63" s="26">
        <f t="shared" si="14"/>
        <v>4.476636296190486</v>
      </c>
      <c r="C63" s="26">
        <f t="shared" si="15"/>
        <v>4.784280442751242</v>
      </c>
      <c r="D63" s="26">
        <f t="shared" si="15"/>
        <v>5.853179165919845</v>
      </c>
      <c r="E63" s="26">
        <f aca="true" t="shared" si="35" ref="E63:L63">+E27/E$32*100</f>
        <v>4.982380063465328</v>
      </c>
      <c r="F63" s="26">
        <f t="shared" si="35"/>
        <v>3.356827943667214</v>
      </c>
      <c r="G63" s="26">
        <f t="shared" si="35"/>
        <v>1.329430255166188</v>
      </c>
      <c r="H63" s="26">
        <f t="shared" si="35"/>
        <v>2.5345789199969593</v>
      </c>
      <c r="I63" s="26">
        <f t="shared" si="35"/>
        <v>3.4505386804209657</v>
      </c>
      <c r="J63" s="26">
        <f t="shared" si="35"/>
        <v>2.7740864493078403</v>
      </c>
      <c r="K63" s="26">
        <f t="shared" si="35"/>
        <v>3.289297435014318</v>
      </c>
      <c r="L63" s="26">
        <f t="shared" si="35"/>
        <v>4.514166854893325</v>
      </c>
      <c r="M63" s="26">
        <f t="shared" si="17"/>
        <v>5.523315037829097</v>
      </c>
      <c r="N63" s="26">
        <f t="shared" si="17"/>
        <v>4.597150155974525</v>
      </c>
      <c r="O63" s="26">
        <f t="shared" si="17"/>
        <v>4.847722842524026</v>
      </c>
      <c r="P63" s="26">
        <f t="shared" si="17"/>
        <v>2.993616790324211</v>
      </c>
      <c r="Q63" s="26">
        <f t="shared" si="13"/>
        <v>3.6275608676862787</v>
      </c>
    </row>
    <row r="64" spans="1:17" ht="15" customHeight="1">
      <c r="A64" s="3" t="s">
        <v>143</v>
      </c>
      <c r="B64" s="26">
        <f t="shared" si="14"/>
        <v>6.0842348093607095</v>
      </c>
      <c r="C64" s="26">
        <f t="shared" si="15"/>
        <v>6.688784850733487</v>
      </c>
      <c r="D64" s="26">
        <f t="shared" si="15"/>
        <v>6.740506225426944</v>
      </c>
      <c r="E64" s="26">
        <f aca="true" t="shared" si="36" ref="E64:L64">+E28/E$32*100</f>
        <v>5.596239059591703</v>
      </c>
      <c r="F64" s="26">
        <f t="shared" si="36"/>
        <v>6.165473653146024</v>
      </c>
      <c r="G64" s="26">
        <f t="shared" si="36"/>
        <v>5.921389231816732</v>
      </c>
      <c r="H64" s="26">
        <f t="shared" si="36"/>
        <v>6.752121655238338</v>
      </c>
      <c r="I64" s="26">
        <f t="shared" si="36"/>
        <v>5.906085724092523</v>
      </c>
      <c r="J64" s="26">
        <f t="shared" si="36"/>
        <v>7.191215299093194</v>
      </c>
      <c r="K64" s="26">
        <f t="shared" si="36"/>
        <v>5.880729986351762</v>
      </c>
      <c r="L64" s="26">
        <f t="shared" si="36"/>
        <v>6.394241957805895</v>
      </c>
      <c r="M64" s="26">
        <f t="shared" si="17"/>
        <v>5.97748092036135</v>
      </c>
      <c r="N64" s="26">
        <f t="shared" si="17"/>
        <v>6.665607660485935</v>
      </c>
      <c r="O64" s="26">
        <f t="shared" si="17"/>
        <v>5.8902733938758525</v>
      </c>
      <c r="P64" s="26">
        <f t="shared" si="17"/>
        <v>6.161050440883864</v>
      </c>
      <c r="Q64" s="26">
        <f t="shared" si="13"/>
        <v>5.886134684552064</v>
      </c>
    </row>
    <row r="65" spans="1:17" ht="15" customHeight="1">
      <c r="A65" s="3" t="s">
        <v>144</v>
      </c>
      <c r="B65" s="26">
        <f t="shared" si="14"/>
        <v>10.206695013003783</v>
      </c>
      <c r="C65" s="26">
        <f t="shared" si="15"/>
        <v>8.159193271626307</v>
      </c>
      <c r="D65" s="26">
        <f t="shared" si="15"/>
        <v>3.801963453823497</v>
      </c>
      <c r="E65" s="26">
        <f aca="true" t="shared" si="37" ref="E65:L65">+E29/E$32*100</f>
        <v>6.900758433944587</v>
      </c>
      <c r="F65" s="26">
        <f t="shared" si="37"/>
        <v>6.959324725421399</v>
      </c>
      <c r="G65" s="26">
        <f t="shared" si="37"/>
        <v>8.7152542369102</v>
      </c>
      <c r="H65" s="26">
        <f t="shared" si="37"/>
        <v>7.841880563893554</v>
      </c>
      <c r="I65" s="26">
        <f t="shared" si="37"/>
        <v>12.835734653317823</v>
      </c>
      <c r="J65" s="26">
        <f t="shared" si="37"/>
        <v>7.302882705677684</v>
      </c>
      <c r="K65" s="26">
        <f t="shared" si="37"/>
        <v>12.381743269944694</v>
      </c>
      <c r="L65" s="26">
        <f t="shared" si="37"/>
        <v>5.719109246118456</v>
      </c>
      <c r="M65" s="26">
        <f t="shared" si="17"/>
        <v>6.9531979855148185</v>
      </c>
      <c r="N65" s="26">
        <f t="shared" si="17"/>
        <v>6.354037084392338</v>
      </c>
      <c r="O65" s="26">
        <f t="shared" si="17"/>
        <v>9.38802734344549</v>
      </c>
      <c r="P65" s="26">
        <f t="shared" si="17"/>
        <v>7.968755165096712</v>
      </c>
      <c r="Q65" s="26">
        <f t="shared" si="13"/>
        <v>4.585557960247402</v>
      </c>
    </row>
    <row r="66" spans="1:17" ht="15" customHeight="1">
      <c r="A66" s="3" t="s">
        <v>196</v>
      </c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>
        <f aca="true" t="shared" si="38" ref="N66:P67">+N30/N$32*100</f>
        <v>0.31683677088613943</v>
      </c>
      <c r="O66" s="26">
        <f t="shared" si="38"/>
        <v>0.3160894439153743</v>
      </c>
      <c r="P66" s="26">
        <f t="shared" si="38"/>
        <v>0.3938660981865983</v>
      </c>
      <c r="Q66" s="26">
        <f t="shared" si="13"/>
        <v>0.3994428460991479</v>
      </c>
    </row>
    <row r="67" spans="1:17" ht="15" customHeight="1">
      <c r="A67" s="3" t="s">
        <v>197</v>
      </c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>
        <f t="shared" si="38"/>
        <v>1.4825365627470894</v>
      </c>
      <c r="O67" s="26">
        <f t="shared" si="38"/>
        <v>3.1587586996678283</v>
      </c>
      <c r="P67" s="26">
        <f t="shared" si="38"/>
        <v>5.796630522418835</v>
      </c>
      <c r="Q67" s="26">
        <f t="shared" si="13"/>
        <v>3.9576980843386838</v>
      </c>
    </row>
    <row r="68" spans="1:17" ht="15" customHeight="1">
      <c r="A68" s="3" t="s">
        <v>0</v>
      </c>
      <c r="B68" s="27">
        <f aca="true" t="shared" si="39" ref="B68:P68">SUM(B40:B65)-B52-B53</f>
        <v>100.00000000000001</v>
      </c>
      <c r="C68" s="27">
        <f t="shared" si="39"/>
        <v>100</v>
      </c>
      <c r="D68" s="27">
        <f t="shared" si="39"/>
        <v>100</v>
      </c>
      <c r="E68" s="27">
        <f t="shared" si="39"/>
        <v>100.00000000000001</v>
      </c>
      <c r="F68" s="27">
        <f t="shared" si="39"/>
        <v>100</v>
      </c>
      <c r="G68" s="27">
        <f t="shared" si="39"/>
        <v>100</v>
      </c>
      <c r="H68" s="27">
        <f t="shared" si="39"/>
        <v>99.99999999999997</v>
      </c>
      <c r="I68" s="27">
        <f t="shared" si="39"/>
        <v>100.00000000000003</v>
      </c>
      <c r="J68" s="27">
        <f t="shared" si="39"/>
        <v>100</v>
      </c>
      <c r="K68" s="27">
        <f t="shared" si="39"/>
        <v>100</v>
      </c>
      <c r="L68" s="27">
        <f t="shared" si="39"/>
        <v>99.99999999999999</v>
      </c>
      <c r="M68" s="27">
        <f t="shared" si="39"/>
        <v>100.00000000000001</v>
      </c>
      <c r="N68" s="27">
        <f t="shared" si="39"/>
        <v>99.99999999999997</v>
      </c>
      <c r="O68" s="27">
        <f t="shared" si="39"/>
        <v>100.00000000000001</v>
      </c>
      <c r="P68" s="27">
        <f t="shared" si="39"/>
        <v>100.00000000000003</v>
      </c>
      <c r="Q68" s="27">
        <f>SUM(Q40:Q65)-Q52-Q53</f>
        <v>100</v>
      </c>
    </row>
    <row r="69" spans="1:17" ht="15" customHeight="1">
      <c r="A69" s="3" t="s">
        <v>1</v>
      </c>
      <c r="B69" s="26">
        <f>+B33/$B$32*100</f>
        <v>60.98673947694149</v>
      </c>
      <c r="C69" s="26">
        <f aca="true" t="shared" si="40" ref="C69:D72">+C33/C$32*100</f>
        <v>65.22856431109048</v>
      </c>
      <c r="D69" s="26">
        <f t="shared" si="40"/>
        <v>69.35718178518506</v>
      </c>
      <c r="E69" s="26">
        <f aca="true" t="shared" si="41" ref="E69:L69">+E33/E$32*100</f>
        <v>64.57180929226362</v>
      </c>
      <c r="F69" s="26">
        <f t="shared" si="41"/>
        <v>63.9695472812736</v>
      </c>
      <c r="G69" s="26">
        <f t="shared" si="41"/>
        <v>62.35776113067965</v>
      </c>
      <c r="H69" s="26">
        <f t="shared" si="41"/>
        <v>63.097149088148974</v>
      </c>
      <c r="I69" s="26">
        <f t="shared" si="41"/>
        <v>57.909146407167725</v>
      </c>
      <c r="J69" s="26">
        <f t="shared" si="41"/>
        <v>63.62085336244857</v>
      </c>
      <c r="K69" s="26">
        <f t="shared" si="41"/>
        <v>53.90771617083112</v>
      </c>
      <c r="L69" s="26">
        <f t="shared" si="41"/>
        <v>59.94988001383014</v>
      </c>
      <c r="M69" s="26">
        <f aca="true" t="shared" si="42" ref="M69:N72">+M33/M$32*100</f>
        <v>65.64553880588791</v>
      </c>
      <c r="N69" s="26">
        <f t="shared" si="42"/>
        <v>64.90628335977605</v>
      </c>
      <c r="O69" s="26">
        <f aca="true" t="shared" si="43" ref="O69:P72">+O33/O$32*100</f>
        <v>58.427254257009345</v>
      </c>
      <c r="P69" s="26">
        <f t="shared" si="43"/>
        <v>62.61335079473035</v>
      </c>
      <c r="Q69" s="26">
        <f>+Q33/Q$32*100</f>
        <v>60.595663405124</v>
      </c>
    </row>
    <row r="70" spans="1:17" ht="15" customHeight="1">
      <c r="A70" s="3" t="s">
        <v>180</v>
      </c>
      <c r="B70" s="26">
        <f>+B34/$B$32*100</f>
        <v>39.013260523058506</v>
      </c>
      <c r="C70" s="26">
        <f t="shared" si="40"/>
        <v>34.77143568890953</v>
      </c>
      <c r="D70" s="26">
        <f t="shared" si="40"/>
        <v>30.642818214814938</v>
      </c>
      <c r="E70" s="26">
        <f aca="true" t="shared" si="44" ref="E70:L70">+E34/E$32*100</f>
        <v>35.42819070773638</v>
      </c>
      <c r="F70" s="26">
        <f t="shared" si="44"/>
        <v>36.030452718726394</v>
      </c>
      <c r="G70" s="26">
        <f t="shared" si="44"/>
        <v>37.64223886932035</v>
      </c>
      <c r="H70" s="26">
        <f t="shared" si="44"/>
        <v>36.902850911851026</v>
      </c>
      <c r="I70" s="26">
        <f t="shared" si="44"/>
        <v>42.09085359283228</v>
      </c>
      <c r="J70" s="26">
        <f t="shared" si="44"/>
        <v>36.37914663755143</v>
      </c>
      <c r="K70" s="26">
        <f t="shared" si="44"/>
        <v>46.092283829168885</v>
      </c>
      <c r="L70" s="26">
        <f t="shared" si="44"/>
        <v>40.05011998616986</v>
      </c>
      <c r="M70" s="26">
        <f t="shared" si="42"/>
        <v>34.35446119411208</v>
      </c>
      <c r="N70" s="26">
        <f t="shared" si="42"/>
        <v>35.09371664022395</v>
      </c>
      <c r="O70" s="26">
        <f t="shared" si="43"/>
        <v>41.57274574299066</v>
      </c>
      <c r="P70" s="26">
        <f t="shared" si="43"/>
        <v>37.38664920526965</v>
      </c>
      <c r="Q70" s="26">
        <f>+Q34/Q$32*100</f>
        <v>39.404336594876</v>
      </c>
    </row>
    <row r="71" spans="1:17" ht="15" customHeight="1">
      <c r="A71" s="3" t="s">
        <v>12</v>
      </c>
      <c r="B71" s="26">
        <f>+B35/$B$32*100</f>
        <v>56.86677116677878</v>
      </c>
      <c r="C71" s="26">
        <f t="shared" si="40"/>
        <v>55.89255184444851</v>
      </c>
      <c r="D71" s="26">
        <f t="shared" si="40"/>
        <v>59.06765856693524</v>
      </c>
      <c r="E71" s="26">
        <f aca="true" t="shared" si="45" ref="E71:L71">+E35/E$32*100</f>
        <v>54.48471901464747</v>
      </c>
      <c r="F71" s="26">
        <f t="shared" si="45"/>
        <v>54.6109260828033</v>
      </c>
      <c r="G71" s="26">
        <f t="shared" si="45"/>
        <v>52.376202862844515</v>
      </c>
      <c r="H71" s="26">
        <f t="shared" si="45"/>
        <v>54.13546547904649</v>
      </c>
      <c r="I71" s="26">
        <f t="shared" si="45"/>
        <v>51.75534388693768</v>
      </c>
      <c r="J71" s="26">
        <f t="shared" si="45"/>
        <v>54.79452942288534</v>
      </c>
      <c r="K71" s="26">
        <f t="shared" si="45"/>
        <v>46.969586364638204</v>
      </c>
      <c r="L71" s="26">
        <f t="shared" si="45"/>
        <v>49.12217238999397</v>
      </c>
      <c r="M71" s="26">
        <f t="shared" si="42"/>
        <v>48.55879587211881</v>
      </c>
      <c r="N71" s="26">
        <f t="shared" si="42"/>
        <v>50.73262826158044</v>
      </c>
      <c r="O71" s="26">
        <f t="shared" si="43"/>
        <v>50.291122649325025</v>
      </c>
      <c r="P71" s="26">
        <f t="shared" si="43"/>
        <v>50.26154584472439</v>
      </c>
      <c r="Q71" s="26">
        <f>+Q35/Q$32*100</f>
        <v>56.1553396498103</v>
      </c>
    </row>
    <row r="72" spans="1:17" ht="15" customHeight="1">
      <c r="A72" s="3" t="s">
        <v>11</v>
      </c>
      <c r="B72" s="26">
        <f>+B36/$B$32*100</f>
        <v>43.133228833221224</v>
      </c>
      <c r="C72" s="26">
        <f t="shared" si="40"/>
        <v>44.10744815555148</v>
      </c>
      <c r="D72" s="26">
        <f t="shared" si="40"/>
        <v>40.93234143306475</v>
      </c>
      <c r="E72" s="26">
        <f aca="true" t="shared" si="46" ref="E72:L72">+E36/E$32*100</f>
        <v>45.51528098535253</v>
      </c>
      <c r="F72" s="26">
        <f t="shared" si="46"/>
        <v>45.38907391719669</v>
      </c>
      <c r="G72" s="26">
        <f t="shared" si="46"/>
        <v>47.62379713715549</v>
      </c>
      <c r="H72" s="26">
        <f t="shared" si="46"/>
        <v>45.86453452095351</v>
      </c>
      <c r="I72" s="26">
        <f t="shared" si="46"/>
        <v>48.24465611306232</v>
      </c>
      <c r="J72" s="26">
        <f t="shared" si="46"/>
        <v>45.20547057711466</v>
      </c>
      <c r="K72" s="26">
        <f t="shared" si="46"/>
        <v>53.030413635361796</v>
      </c>
      <c r="L72" s="26">
        <f t="shared" si="46"/>
        <v>50.87782761000603</v>
      </c>
      <c r="M72" s="26">
        <f t="shared" si="42"/>
        <v>51.44120412788119</v>
      </c>
      <c r="N72" s="26">
        <f t="shared" si="42"/>
        <v>49.26737173841956</v>
      </c>
      <c r="O72" s="26">
        <f t="shared" si="43"/>
        <v>49.70887735067497</v>
      </c>
      <c r="P72" s="26">
        <f t="shared" si="43"/>
        <v>49.73845415527561</v>
      </c>
      <c r="Q72" s="26">
        <f>+Q36/Q$32*100</f>
        <v>43.844660350189706</v>
      </c>
    </row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</sheetData>
  <sheetProtection/>
  <printOptions/>
  <pageMargins left="0.7874015748031497" right="0.7874015748031497" top="0.69" bottom="0.7874015748031497" header="0.5118110236220472" footer="0.5118110236220472"/>
  <pageSetup firstPageNumber="2" useFirstPageNumber="1" horizontalDpi="600" verticalDpi="600" orientation="landscape" paperSize="9" r:id="rId1"/>
  <headerFooter alignWithMargins="0">
    <oddFooter>&amp;C-&amp;P--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Q51"/>
  <sheetViews>
    <sheetView view="pageBreakPreview" zoomScaleSheetLayoutView="100" zoomScalePageLayoutView="0" workbookViewId="0" topLeftCell="A1">
      <pane xSplit="1" ySplit="3" topLeftCell="O34" activePane="bottomRight" state="frozen"/>
      <selection pane="topLeft" activeCell="A1" sqref="A1"/>
      <selection pane="topRight" activeCell="B1" sqref="B1"/>
      <selection pane="bottomLeft" activeCell="A2" sqref="A2"/>
      <selection pane="bottomRight" activeCell="Q20" sqref="Q20"/>
    </sheetView>
  </sheetViews>
  <sheetFormatPr defaultColWidth="9.00390625" defaultRowHeight="13.5"/>
  <cols>
    <col min="1" max="1" width="24.75390625" style="13" customWidth="1"/>
    <col min="2" max="9" width="8.625" style="13" customWidth="1"/>
    <col min="10" max="11" width="8.625" style="10" customWidth="1"/>
    <col min="12" max="14" width="8.625" style="13" customWidth="1"/>
    <col min="15" max="16384" width="9.00390625" style="13" customWidth="1"/>
  </cols>
  <sheetData>
    <row r="1" spans="1:16" ht="18" customHeight="1">
      <c r="A1" s="30" t="s">
        <v>104</v>
      </c>
      <c r="L1" s="71" t="str">
        <f>'財政指標'!$M$1</f>
        <v>日光市</v>
      </c>
      <c r="P1" s="71" t="str">
        <f>'財政指標'!$M$1</f>
        <v>日光市</v>
      </c>
    </row>
    <row r="2" spans="13:17" ht="18" customHeight="1">
      <c r="M2" s="22" t="s">
        <v>177</v>
      </c>
      <c r="Q2" s="22" t="s">
        <v>177</v>
      </c>
    </row>
    <row r="3" spans="1:17" ht="18" customHeight="1">
      <c r="A3" s="7"/>
      <c r="B3" s="7" t="s">
        <v>10</v>
      </c>
      <c r="C3" s="7" t="s">
        <v>9</v>
      </c>
      <c r="D3" s="7" t="s">
        <v>8</v>
      </c>
      <c r="E3" s="7" t="s">
        <v>7</v>
      </c>
      <c r="F3" s="7" t="s">
        <v>6</v>
      </c>
      <c r="G3" s="7" t="s">
        <v>5</v>
      </c>
      <c r="H3" s="7" t="s">
        <v>4</v>
      </c>
      <c r="I3" s="7" t="s">
        <v>3</v>
      </c>
      <c r="J3" s="8" t="s">
        <v>2</v>
      </c>
      <c r="K3" s="8" t="s">
        <v>89</v>
      </c>
      <c r="L3" s="7" t="s">
        <v>90</v>
      </c>
      <c r="M3" s="7" t="s">
        <v>182</v>
      </c>
      <c r="N3" s="7" t="s">
        <v>190</v>
      </c>
      <c r="O3" s="2" t="s">
        <v>193</v>
      </c>
      <c r="P3" s="2" t="s">
        <v>194</v>
      </c>
      <c r="Q3" s="2" t="s">
        <v>199</v>
      </c>
    </row>
    <row r="4" spans="1:17" ht="18" customHeight="1">
      <c r="A4" s="14" t="s">
        <v>47</v>
      </c>
      <c r="B4" s="16">
        <f aca="true" t="shared" si="0" ref="B4:J4">SUM(B5:B8)</f>
        <v>1168898</v>
      </c>
      <c r="C4" s="16">
        <f t="shared" si="0"/>
        <v>1216936</v>
      </c>
      <c r="D4" s="16">
        <f t="shared" si="0"/>
        <v>1351326</v>
      </c>
      <c r="E4" s="16">
        <f t="shared" si="0"/>
        <v>1442891</v>
      </c>
      <c r="F4" s="16">
        <f t="shared" si="0"/>
        <v>1265914</v>
      </c>
      <c r="G4" s="16">
        <f t="shared" si="0"/>
        <v>1082826</v>
      </c>
      <c r="H4" s="16">
        <f t="shared" si="0"/>
        <v>1082568</v>
      </c>
      <c r="I4" s="16">
        <f t="shared" si="0"/>
        <v>1034652</v>
      </c>
      <c r="J4" s="16">
        <f t="shared" si="0"/>
        <v>1101447</v>
      </c>
      <c r="K4" s="16">
        <f aca="true" t="shared" si="1" ref="K4:P4">SUM(K5:K8)</f>
        <v>989619</v>
      </c>
      <c r="L4" s="16">
        <f t="shared" si="1"/>
        <v>881879</v>
      </c>
      <c r="M4" s="16">
        <f t="shared" si="1"/>
        <v>924335</v>
      </c>
      <c r="N4" s="16">
        <f t="shared" si="1"/>
        <v>940074</v>
      </c>
      <c r="O4" s="16">
        <f t="shared" si="1"/>
        <v>766439</v>
      </c>
      <c r="P4" s="16">
        <f t="shared" si="1"/>
        <v>721788</v>
      </c>
      <c r="Q4" s="16">
        <f>SUM(Q5:Q8)</f>
        <v>773278</v>
      </c>
    </row>
    <row r="5" spans="1:17" ht="18" customHeight="1">
      <c r="A5" s="14" t="s">
        <v>48</v>
      </c>
      <c r="B5" s="16">
        <v>11433</v>
      </c>
      <c r="C5" s="16">
        <v>11538</v>
      </c>
      <c r="D5" s="16">
        <v>11567</v>
      </c>
      <c r="E5" s="16">
        <v>12530</v>
      </c>
      <c r="F5" s="16">
        <v>11432</v>
      </c>
      <c r="G5" s="16">
        <v>11573</v>
      </c>
      <c r="H5" s="16">
        <v>11735</v>
      </c>
      <c r="I5" s="16">
        <v>15498</v>
      </c>
      <c r="J5" s="16">
        <v>15479</v>
      </c>
      <c r="K5" s="16">
        <v>15316</v>
      </c>
      <c r="L5" s="16">
        <v>15013</v>
      </c>
      <c r="M5" s="16">
        <v>14944</v>
      </c>
      <c r="N5" s="16">
        <v>14542</v>
      </c>
      <c r="O5" s="16">
        <v>14074</v>
      </c>
      <c r="P5" s="16">
        <v>13792</v>
      </c>
      <c r="Q5" s="16">
        <v>20388</v>
      </c>
    </row>
    <row r="6" spans="1:17" ht="18" customHeight="1">
      <c r="A6" s="14" t="s">
        <v>49</v>
      </c>
      <c r="B6" s="17">
        <v>856623</v>
      </c>
      <c r="C6" s="17">
        <v>843056</v>
      </c>
      <c r="D6" s="17">
        <v>930144</v>
      </c>
      <c r="E6" s="17">
        <v>1092757</v>
      </c>
      <c r="F6" s="17">
        <v>1001564</v>
      </c>
      <c r="G6" s="17">
        <v>809254</v>
      </c>
      <c r="H6" s="17">
        <v>852266</v>
      </c>
      <c r="I6" s="17">
        <v>795807</v>
      </c>
      <c r="J6" s="17">
        <v>904711</v>
      </c>
      <c r="K6" s="17">
        <v>777936</v>
      </c>
      <c r="L6" s="17">
        <v>742463</v>
      </c>
      <c r="M6" s="17">
        <v>708786</v>
      </c>
      <c r="N6" s="17">
        <v>688342</v>
      </c>
      <c r="O6" s="17">
        <v>633214</v>
      </c>
      <c r="P6" s="17">
        <v>584832</v>
      </c>
      <c r="Q6" s="17">
        <v>529391</v>
      </c>
    </row>
    <row r="7" spans="1:17" ht="18" customHeight="1">
      <c r="A7" s="14" t="s">
        <v>50</v>
      </c>
      <c r="B7" s="17">
        <v>73893</v>
      </c>
      <c r="C7" s="17">
        <v>77349</v>
      </c>
      <c r="D7" s="17">
        <v>77254</v>
      </c>
      <c r="E7" s="17">
        <v>75110</v>
      </c>
      <c r="F7" s="17">
        <v>75896</v>
      </c>
      <c r="G7" s="17">
        <v>81557</v>
      </c>
      <c r="H7" s="17">
        <v>81163</v>
      </c>
      <c r="I7" s="17">
        <v>82425</v>
      </c>
      <c r="J7" s="17">
        <v>79914</v>
      </c>
      <c r="K7" s="17">
        <v>80112</v>
      </c>
      <c r="L7" s="17">
        <v>75061</v>
      </c>
      <c r="M7" s="17">
        <v>81337</v>
      </c>
      <c r="N7" s="17">
        <v>76607</v>
      </c>
      <c r="O7" s="17">
        <v>70623</v>
      </c>
      <c r="P7" s="17">
        <v>71259</v>
      </c>
      <c r="Q7" s="17">
        <v>73426</v>
      </c>
    </row>
    <row r="8" spans="1:17" ht="18" customHeight="1">
      <c r="A8" s="14" t="s">
        <v>51</v>
      </c>
      <c r="B8" s="17">
        <v>226949</v>
      </c>
      <c r="C8" s="17">
        <v>284993</v>
      </c>
      <c r="D8" s="17">
        <v>332361</v>
      </c>
      <c r="E8" s="17">
        <v>262494</v>
      </c>
      <c r="F8" s="17">
        <v>177022</v>
      </c>
      <c r="G8" s="17">
        <v>180442</v>
      </c>
      <c r="H8" s="17">
        <v>137404</v>
      </c>
      <c r="I8" s="17">
        <v>140922</v>
      </c>
      <c r="J8" s="17">
        <v>101343</v>
      </c>
      <c r="K8" s="17">
        <v>116255</v>
      </c>
      <c r="L8" s="17">
        <v>49342</v>
      </c>
      <c r="M8" s="17">
        <v>119268</v>
      </c>
      <c r="N8" s="17">
        <v>160583</v>
      </c>
      <c r="O8" s="17">
        <v>48528</v>
      </c>
      <c r="P8" s="17">
        <v>51905</v>
      </c>
      <c r="Q8" s="17">
        <v>150073</v>
      </c>
    </row>
    <row r="9" spans="1:17" ht="18" customHeight="1">
      <c r="A9" s="14" t="s">
        <v>52</v>
      </c>
      <c r="B9" s="16">
        <v>1443699</v>
      </c>
      <c r="C9" s="16">
        <v>1475985</v>
      </c>
      <c r="D9" s="16">
        <v>1519343</v>
      </c>
      <c r="E9" s="16">
        <v>1617928</v>
      </c>
      <c r="F9" s="16">
        <v>1628652</v>
      </c>
      <c r="G9" s="16">
        <v>1652264</v>
      </c>
      <c r="H9" s="16">
        <v>1753029</v>
      </c>
      <c r="I9" s="16">
        <v>1779521</v>
      </c>
      <c r="J9" s="16">
        <v>1768525</v>
      </c>
      <c r="K9" s="16">
        <v>1795702</v>
      </c>
      <c r="L9" s="16">
        <v>1804553</v>
      </c>
      <c r="M9" s="16">
        <v>1690248</v>
      </c>
      <c r="N9" s="16">
        <v>1629485</v>
      </c>
      <c r="O9" s="16">
        <v>1598232</v>
      </c>
      <c r="P9" s="16">
        <v>1577032</v>
      </c>
      <c r="Q9" s="16">
        <v>1616987</v>
      </c>
    </row>
    <row r="10" spans="1:17" ht="18" customHeight="1">
      <c r="A10" s="14" t="s">
        <v>53</v>
      </c>
      <c r="B10" s="16">
        <v>1396355</v>
      </c>
      <c r="C10" s="16">
        <v>1428767</v>
      </c>
      <c r="D10" s="16">
        <v>1471998</v>
      </c>
      <c r="E10" s="16">
        <v>1567779</v>
      </c>
      <c r="F10" s="16">
        <v>1578310</v>
      </c>
      <c r="G10" s="16">
        <v>1601262</v>
      </c>
      <c r="H10" s="16">
        <v>1703547</v>
      </c>
      <c r="I10" s="16">
        <v>1730305</v>
      </c>
      <c r="J10" s="16">
        <v>1718643</v>
      </c>
      <c r="K10" s="16">
        <v>1749068</v>
      </c>
      <c r="L10" s="16">
        <v>1755862</v>
      </c>
      <c r="M10" s="16">
        <v>1641279</v>
      </c>
      <c r="N10" s="16">
        <v>1583753</v>
      </c>
      <c r="O10" s="16">
        <v>1552560</v>
      </c>
      <c r="P10" s="16">
        <v>1535814</v>
      </c>
      <c r="Q10" s="16">
        <v>1577277</v>
      </c>
    </row>
    <row r="11" spans="1:17" ht="18" customHeight="1">
      <c r="A11" s="14" t="s">
        <v>54</v>
      </c>
      <c r="B11" s="16">
        <v>13293</v>
      </c>
      <c r="C11" s="16">
        <v>13859</v>
      </c>
      <c r="D11" s="16">
        <v>14280</v>
      </c>
      <c r="E11" s="16">
        <v>14658</v>
      </c>
      <c r="F11" s="16">
        <v>14891</v>
      </c>
      <c r="G11" s="16">
        <v>15515</v>
      </c>
      <c r="H11" s="16">
        <v>15661</v>
      </c>
      <c r="I11" s="16">
        <v>16031</v>
      </c>
      <c r="J11" s="16">
        <v>16507</v>
      </c>
      <c r="K11" s="16">
        <v>16651</v>
      </c>
      <c r="L11" s="16">
        <v>17218</v>
      </c>
      <c r="M11" s="16">
        <v>17823</v>
      </c>
      <c r="N11" s="16">
        <v>18326</v>
      </c>
      <c r="O11" s="16">
        <v>19191</v>
      </c>
      <c r="P11" s="16">
        <v>20144</v>
      </c>
      <c r="Q11" s="16">
        <v>20352</v>
      </c>
    </row>
    <row r="12" spans="1:17" ht="18" customHeight="1">
      <c r="A12" s="14" t="s">
        <v>55</v>
      </c>
      <c r="B12" s="16">
        <v>109202</v>
      </c>
      <c r="C12" s="16">
        <v>121912</v>
      </c>
      <c r="D12" s="16">
        <v>120314</v>
      </c>
      <c r="E12" s="16">
        <v>113243</v>
      </c>
      <c r="F12" s="16">
        <v>111519</v>
      </c>
      <c r="G12" s="16">
        <v>109538</v>
      </c>
      <c r="H12" s="16">
        <v>107993</v>
      </c>
      <c r="I12" s="16">
        <v>104638</v>
      </c>
      <c r="J12" s="16">
        <v>122200</v>
      </c>
      <c r="K12" s="16">
        <v>118942</v>
      </c>
      <c r="L12" s="16">
        <v>125628</v>
      </c>
      <c r="M12" s="16">
        <v>121567</v>
      </c>
      <c r="N12" s="16">
        <v>112173</v>
      </c>
      <c r="O12" s="16">
        <v>109386</v>
      </c>
      <c r="P12" s="16">
        <v>110755</v>
      </c>
      <c r="Q12" s="16">
        <v>111923</v>
      </c>
    </row>
    <row r="13" spans="1:17" ht="18" customHeight="1">
      <c r="A13" s="14" t="s">
        <v>56</v>
      </c>
      <c r="B13" s="16">
        <v>0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  <c r="O13" s="16">
        <v>0</v>
      </c>
      <c r="P13" s="16">
        <v>0</v>
      </c>
      <c r="Q13" s="16">
        <v>1</v>
      </c>
    </row>
    <row r="14" spans="1:17" ht="18" customHeight="1">
      <c r="A14" s="14" t="s">
        <v>57</v>
      </c>
      <c r="B14" s="16">
        <v>27691</v>
      </c>
      <c r="C14" s="16">
        <v>40842</v>
      </c>
      <c r="D14" s="16">
        <v>62246</v>
      </c>
      <c r="E14" s="16">
        <v>37588</v>
      </c>
      <c r="F14" s="16">
        <v>27263</v>
      </c>
      <c r="G14" s="16">
        <v>26142</v>
      </c>
      <c r="H14" s="16">
        <v>25819</v>
      </c>
      <c r="I14" s="16">
        <v>62820</v>
      </c>
      <c r="J14" s="16">
        <v>42567</v>
      </c>
      <c r="K14" s="16">
        <v>18443</v>
      </c>
      <c r="L14" s="16">
        <v>17267</v>
      </c>
      <c r="M14" s="16">
        <v>16586</v>
      </c>
      <c r="N14" s="16">
        <v>15973</v>
      </c>
      <c r="O14" s="16">
        <v>14470</v>
      </c>
      <c r="P14" s="16">
        <v>0</v>
      </c>
      <c r="Q14" s="16">
        <v>1</v>
      </c>
    </row>
    <row r="15" spans="1:17" ht="18" customHeight="1">
      <c r="A15" s="14" t="s">
        <v>58</v>
      </c>
      <c r="B15" s="16">
        <v>54168</v>
      </c>
      <c r="C15" s="16">
        <v>57111</v>
      </c>
      <c r="D15" s="16">
        <v>62035</v>
      </c>
      <c r="E15" s="16">
        <v>57846</v>
      </c>
      <c r="F15" s="16">
        <v>10177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16">
        <v>1</v>
      </c>
    </row>
    <row r="16" spans="1:17" ht="18" customHeight="1">
      <c r="A16" s="14" t="s">
        <v>59</v>
      </c>
      <c r="B16" s="16">
        <v>35188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  <c r="Q16" s="16">
        <v>1</v>
      </c>
    </row>
    <row r="17" spans="1:17" ht="18" customHeight="1">
      <c r="A17" s="14" t="s">
        <v>60</v>
      </c>
      <c r="B17" s="17">
        <f aca="true" t="shared" si="2" ref="B17:J17">SUM(B18:B21)</f>
        <v>221438</v>
      </c>
      <c r="C17" s="17">
        <f t="shared" si="2"/>
        <v>229282</v>
      </c>
      <c r="D17" s="17">
        <f t="shared" si="2"/>
        <v>236882</v>
      </c>
      <c r="E17" s="17">
        <f t="shared" si="2"/>
        <v>249948</v>
      </c>
      <c r="F17" s="17">
        <f t="shared" si="2"/>
        <v>248587</v>
      </c>
      <c r="G17" s="17">
        <f t="shared" si="2"/>
        <v>238917</v>
      </c>
      <c r="H17" s="17">
        <f t="shared" si="2"/>
        <v>242287</v>
      </c>
      <c r="I17" s="17">
        <f t="shared" si="2"/>
        <v>250854</v>
      </c>
      <c r="J17" s="17">
        <f t="shared" si="2"/>
        <v>262756</v>
      </c>
      <c r="K17" s="17">
        <f aca="true" t="shared" si="3" ref="K17:P17">SUM(K18:K21)</f>
        <v>257439</v>
      </c>
      <c r="L17" s="17">
        <f t="shared" si="3"/>
        <v>257479</v>
      </c>
      <c r="M17" s="17">
        <f t="shared" si="3"/>
        <v>250994</v>
      </c>
      <c r="N17" s="17">
        <f t="shared" si="3"/>
        <v>240811</v>
      </c>
      <c r="O17" s="17">
        <f t="shared" si="3"/>
        <v>231328</v>
      </c>
      <c r="P17" s="17">
        <f t="shared" si="3"/>
        <v>244003</v>
      </c>
      <c r="Q17" s="17">
        <f>SUM(Q18:Q21)</f>
        <v>248523</v>
      </c>
    </row>
    <row r="18" spans="1:17" ht="18" customHeight="1">
      <c r="A18" s="14" t="s">
        <v>61</v>
      </c>
      <c r="B18" s="17">
        <v>62624</v>
      </c>
      <c r="C18" s="17">
        <v>64148</v>
      </c>
      <c r="D18" s="17">
        <v>64823</v>
      </c>
      <c r="E18" s="17">
        <v>67366</v>
      </c>
      <c r="F18" s="17">
        <v>64651</v>
      </c>
      <c r="G18" s="17">
        <v>58867</v>
      </c>
      <c r="H18" s="17">
        <v>55374</v>
      </c>
      <c r="I18" s="17">
        <v>52523</v>
      </c>
      <c r="J18" s="17">
        <v>68862</v>
      </c>
      <c r="K18" s="17">
        <v>62487</v>
      </c>
      <c r="L18" s="17">
        <v>59889</v>
      </c>
      <c r="M18" s="17">
        <v>64411</v>
      </c>
      <c r="N18" s="17">
        <v>58748</v>
      </c>
      <c r="O18" s="17">
        <v>51325</v>
      </c>
      <c r="P18" s="17">
        <v>66920</v>
      </c>
      <c r="Q18" s="17">
        <v>69654</v>
      </c>
    </row>
    <row r="19" spans="1:17" ht="18" customHeight="1">
      <c r="A19" s="14" t="s">
        <v>62</v>
      </c>
      <c r="B19" s="16">
        <v>0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  <c r="Q19" s="16">
        <v>1</v>
      </c>
    </row>
    <row r="20" spans="1:17" ht="18" customHeight="1">
      <c r="A20" s="14" t="s">
        <v>63</v>
      </c>
      <c r="B20" s="16">
        <v>158814</v>
      </c>
      <c r="C20" s="16">
        <v>165134</v>
      </c>
      <c r="D20" s="16">
        <v>172059</v>
      </c>
      <c r="E20" s="16">
        <v>182582</v>
      </c>
      <c r="F20" s="16">
        <v>183936</v>
      </c>
      <c r="G20" s="16">
        <v>180050</v>
      </c>
      <c r="H20" s="16">
        <v>186913</v>
      </c>
      <c r="I20" s="16">
        <v>198331</v>
      </c>
      <c r="J20" s="16">
        <v>193894</v>
      </c>
      <c r="K20" s="16">
        <v>194952</v>
      </c>
      <c r="L20" s="16">
        <v>197590</v>
      </c>
      <c r="M20" s="16">
        <v>186583</v>
      </c>
      <c r="N20" s="16">
        <v>182063</v>
      </c>
      <c r="O20" s="16">
        <v>180003</v>
      </c>
      <c r="P20" s="16">
        <v>177083</v>
      </c>
      <c r="Q20" s="16">
        <v>178867</v>
      </c>
    </row>
    <row r="21" spans="1:17" ht="18" customHeight="1">
      <c r="A21" s="14" t="s">
        <v>64</v>
      </c>
      <c r="B21" s="16">
        <v>0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  <c r="Q21" s="16">
        <v>1</v>
      </c>
    </row>
    <row r="22" spans="1:17" ht="18" customHeight="1">
      <c r="A22" s="14" t="s">
        <v>65</v>
      </c>
      <c r="B22" s="17">
        <f aca="true" t="shared" si="4" ref="B22:J22">+B4+B9+B11+B12+B13+B14+B15+B16+B17</f>
        <v>3073577</v>
      </c>
      <c r="C22" s="17">
        <f t="shared" si="4"/>
        <v>3155927</v>
      </c>
      <c r="D22" s="17">
        <f t="shared" si="4"/>
        <v>3366426</v>
      </c>
      <c r="E22" s="17">
        <f t="shared" si="4"/>
        <v>3534102</v>
      </c>
      <c r="F22" s="17">
        <f t="shared" si="4"/>
        <v>3307003</v>
      </c>
      <c r="G22" s="17">
        <f t="shared" si="4"/>
        <v>3125202</v>
      </c>
      <c r="H22" s="17">
        <f t="shared" si="4"/>
        <v>3227357</v>
      </c>
      <c r="I22" s="17">
        <f t="shared" si="4"/>
        <v>3248516</v>
      </c>
      <c r="J22" s="17">
        <f t="shared" si="4"/>
        <v>3314002</v>
      </c>
      <c r="K22" s="17">
        <f aca="true" t="shared" si="5" ref="K22:P22">+K4+K9+K11+K12+K13+K14+K15+K16+K17</f>
        <v>3196796</v>
      </c>
      <c r="L22" s="17">
        <f t="shared" si="5"/>
        <v>3104024</v>
      </c>
      <c r="M22" s="17">
        <f t="shared" si="5"/>
        <v>3021553</v>
      </c>
      <c r="N22" s="17">
        <f t="shared" si="5"/>
        <v>2956842</v>
      </c>
      <c r="O22" s="17">
        <f t="shared" si="5"/>
        <v>2739046</v>
      </c>
      <c r="P22" s="17">
        <f t="shared" si="5"/>
        <v>2673722</v>
      </c>
      <c r="Q22" s="17">
        <f>+Q4+Q9+Q11+Q12+Q13+Q14+Q15+Q16+Q17</f>
        <v>2771067</v>
      </c>
    </row>
    <row r="23" ht="18" customHeight="1"/>
    <row r="24" ht="18" customHeight="1"/>
    <row r="25" ht="18" customHeight="1"/>
    <row r="26" ht="18" customHeight="1"/>
    <row r="27" ht="18" customHeight="1"/>
    <row r="28" ht="18" customHeight="1"/>
    <row r="29" ht="18" customHeight="1"/>
    <row r="30" spans="1:17" ht="18" customHeight="1">
      <c r="A30" s="30" t="s">
        <v>107</v>
      </c>
      <c r="M30" s="71" t="str">
        <f>'財政指標'!$M$1</f>
        <v>日光市</v>
      </c>
      <c r="P30" s="71"/>
      <c r="Q30" s="71" t="str">
        <f>'財政指標'!$M$1</f>
        <v>日光市</v>
      </c>
    </row>
    <row r="31" ht="18" customHeight="1"/>
    <row r="32" spans="1:17" ht="18" customHeight="1">
      <c r="A32" s="7"/>
      <c r="B32" s="7" t="s">
        <v>10</v>
      </c>
      <c r="C32" s="7" t="s">
        <v>9</v>
      </c>
      <c r="D32" s="7" t="s">
        <v>8</v>
      </c>
      <c r="E32" s="7" t="s">
        <v>7</v>
      </c>
      <c r="F32" s="7" t="s">
        <v>6</v>
      </c>
      <c r="G32" s="7" t="s">
        <v>5</v>
      </c>
      <c r="H32" s="7" t="s">
        <v>4</v>
      </c>
      <c r="I32" s="7" t="s">
        <v>3</v>
      </c>
      <c r="J32" s="8" t="s">
        <v>2</v>
      </c>
      <c r="K32" s="8" t="s">
        <v>89</v>
      </c>
      <c r="L32" s="7" t="s">
        <v>90</v>
      </c>
      <c r="M32" s="7" t="s">
        <v>182</v>
      </c>
      <c r="N32" s="7" t="s">
        <v>190</v>
      </c>
      <c r="O32" s="2" t="s">
        <v>193</v>
      </c>
      <c r="P32" s="2" t="s">
        <v>194</v>
      </c>
      <c r="Q32" s="2" t="s">
        <v>200</v>
      </c>
    </row>
    <row r="33" spans="1:17" ht="18" customHeight="1">
      <c r="A33" s="14" t="s">
        <v>47</v>
      </c>
      <c r="B33" s="31">
        <f>B4/B$22*100</f>
        <v>38.03054226394848</v>
      </c>
      <c r="C33" s="31">
        <f>C4/C$22*100</f>
        <v>38.56033425361233</v>
      </c>
      <c r="D33" s="31">
        <f aca="true" t="shared" si="6" ref="D33:L33">D4/D$22*100</f>
        <v>40.14126554393294</v>
      </c>
      <c r="E33" s="31">
        <f t="shared" si="6"/>
        <v>40.827655794880855</v>
      </c>
      <c r="F33" s="31">
        <f t="shared" si="6"/>
        <v>38.27979593607868</v>
      </c>
      <c r="G33" s="31">
        <f t="shared" si="6"/>
        <v>34.64819234084709</v>
      </c>
      <c r="H33" s="31">
        <f t="shared" si="6"/>
        <v>33.54348465323173</v>
      </c>
      <c r="I33" s="31">
        <f t="shared" si="6"/>
        <v>31.84998934898274</v>
      </c>
      <c r="J33" s="31">
        <f t="shared" si="6"/>
        <v>33.23615978505746</v>
      </c>
      <c r="K33" s="31">
        <f t="shared" si="6"/>
        <v>30.956589034771063</v>
      </c>
      <c r="L33" s="31">
        <f t="shared" si="6"/>
        <v>28.410830586361445</v>
      </c>
      <c r="M33" s="31">
        <f aca="true" t="shared" si="7" ref="M33:N50">M4/M$22*100</f>
        <v>30.59138793858655</v>
      </c>
      <c r="N33" s="31">
        <f t="shared" si="7"/>
        <v>31.793176639130532</v>
      </c>
      <c r="O33" s="31">
        <f aca="true" t="shared" si="8" ref="O33:P50">O4/O$22*100</f>
        <v>27.981968904501787</v>
      </c>
      <c r="P33" s="31">
        <f t="shared" si="8"/>
        <v>26.995626321659472</v>
      </c>
      <c r="Q33" s="31">
        <f aca="true" t="shared" si="9" ref="Q33:Q50">Q4/Q$22*100</f>
        <v>27.905424156110264</v>
      </c>
    </row>
    <row r="34" spans="1:17" ht="18" customHeight="1">
      <c r="A34" s="14" t="s">
        <v>48</v>
      </c>
      <c r="B34" s="31">
        <f aca="true" t="shared" si="10" ref="B34:C50">B5/B$22*100</f>
        <v>0.37197701570515396</v>
      </c>
      <c r="C34" s="31">
        <f t="shared" si="10"/>
        <v>0.36559781008876313</v>
      </c>
      <c r="D34" s="31">
        <f aca="true" t="shared" si="11" ref="D34:L34">D5/D$22*100</f>
        <v>0.34359881963839395</v>
      </c>
      <c r="E34" s="31">
        <f t="shared" si="11"/>
        <v>0.3545455111369168</v>
      </c>
      <c r="F34" s="31">
        <f t="shared" si="11"/>
        <v>0.3456906449737119</v>
      </c>
      <c r="G34" s="31">
        <f t="shared" si="11"/>
        <v>0.3703120630282458</v>
      </c>
      <c r="H34" s="31">
        <f t="shared" si="11"/>
        <v>0.36361022347388283</v>
      </c>
      <c r="I34" s="31">
        <f t="shared" si="11"/>
        <v>0.47707938024624164</v>
      </c>
      <c r="J34" s="31">
        <f t="shared" si="11"/>
        <v>0.4670787766573466</v>
      </c>
      <c r="K34" s="31">
        <f t="shared" si="11"/>
        <v>0.47910470358446394</v>
      </c>
      <c r="L34" s="31">
        <f t="shared" si="11"/>
        <v>0.4836624974549166</v>
      </c>
      <c r="M34" s="31">
        <f t="shared" si="7"/>
        <v>0.49458010499898564</v>
      </c>
      <c r="N34" s="31">
        <f t="shared" si="7"/>
        <v>0.49180849027442114</v>
      </c>
      <c r="O34" s="31">
        <f t="shared" si="8"/>
        <v>0.5138285373812634</v>
      </c>
      <c r="P34" s="31">
        <f t="shared" si="8"/>
        <v>0.515835228943024</v>
      </c>
      <c r="Q34" s="31">
        <f t="shared" si="9"/>
        <v>0.7357454727727623</v>
      </c>
    </row>
    <row r="35" spans="1:17" ht="18" customHeight="1">
      <c r="A35" s="14" t="s">
        <v>49</v>
      </c>
      <c r="B35" s="31">
        <f t="shared" si="10"/>
        <v>27.8705560329219</v>
      </c>
      <c r="C35" s="31">
        <f t="shared" si="10"/>
        <v>26.713418909879728</v>
      </c>
      <c r="D35" s="31">
        <f aca="true" t="shared" si="12" ref="D35:L35">D6/D$22*100</f>
        <v>27.63001473966753</v>
      </c>
      <c r="E35" s="31">
        <f t="shared" si="12"/>
        <v>30.920358269229354</v>
      </c>
      <c r="F35" s="31">
        <f t="shared" si="12"/>
        <v>30.28615335395825</v>
      </c>
      <c r="G35" s="31">
        <f t="shared" si="12"/>
        <v>25.894454182481645</v>
      </c>
      <c r="H35" s="31">
        <f t="shared" si="12"/>
        <v>26.407552681652508</v>
      </c>
      <c r="I35" s="31">
        <f t="shared" si="12"/>
        <v>24.49755519135507</v>
      </c>
      <c r="J35" s="31">
        <f t="shared" si="12"/>
        <v>27.299651599486058</v>
      </c>
      <c r="K35" s="31">
        <f t="shared" si="12"/>
        <v>24.33486528386547</v>
      </c>
      <c r="L35" s="31">
        <f t="shared" si="12"/>
        <v>23.919370468785033</v>
      </c>
      <c r="M35" s="31">
        <f t="shared" si="7"/>
        <v>23.45767226323682</v>
      </c>
      <c r="N35" s="31">
        <f t="shared" si="7"/>
        <v>23.279634150218374</v>
      </c>
      <c r="O35" s="31">
        <f t="shared" si="8"/>
        <v>23.1180491309748</v>
      </c>
      <c r="P35" s="31">
        <f t="shared" si="8"/>
        <v>21.873328640748742</v>
      </c>
      <c r="Q35" s="31">
        <f t="shared" si="9"/>
        <v>19.10422952602734</v>
      </c>
    </row>
    <row r="36" spans="1:17" ht="18" customHeight="1">
      <c r="A36" s="14" t="s">
        <v>50</v>
      </c>
      <c r="B36" s="31">
        <f t="shared" si="10"/>
        <v>2.4041369388175404</v>
      </c>
      <c r="C36" s="31">
        <f t="shared" si="10"/>
        <v>2.4509122042430005</v>
      </c>
      <c r="D36" s="31">
        <f aca="true" t="shared" si="13" ref="D36:L36">D7/D$22*100</f>
        <v>2.2948373141129497</v>
      </c>
      <c r="E36" s="31">
        <f t="shared" si="13"/>
        <v>2.125292365641965</v>
      </c>
      <c r="F36" s="31">
        <f t="shared" si="13"/>
        <v>2.2950085016554262</v>
      </c>
      <c r="G36" s="31">
        <f t="shared" si="13"/>
        <v>2.60965531188064</v>
      </c>
      <c r="H36" s="31">
        <f t="shared" si="13"/>
        <v>2.514844189843268</v>
      </c>
      <c r="I36" s="31">
        <f t="shared" si="13"/>
        <v>2.537312422041326</v>
      </c>
      <c r="J36" s="31">
        <f t="shared" si="13"/>
        <v>2.4114047004196135</v>
      </c>
      <c r="K36" s="31">
        <f t="shared" si="13"/>
        <v>2.50600914165308</v>
      </c>
      <c r="L36" s="31">
        <f t="shared" si="13"/>
        <v>2.41818362229158</v>
      </c>
      <c r="M36" s="31">
        <f t="shared" si="7"/>
        <v>2.6918938704699205</v>
      </c>
      <c r="N36" s="31">
        <f t="shared" si="7"/>
        <v>2.5908384688799737</v>
      </c>
      <c r="O36" s="31">
        <f t="shared" si="8"/>
        <v>2.578379479570624</v>
      </c>
      <c r="P36" s="31">
        <f t="shared" si="8"/>
        <v>2.665161149887685</v>
      </c>
      <c r="Q36" s="31">
        <f t="shared" si="9"/>
        <v>2.6497374477051623</v>
      </c>
    </row>
    <row r="37" spans="1:17" ht="18" customHeight="1">
      <c r="A37" s="14" t="s">
        <v>51</v>
      </c>
      <c r="B37" s="31">
        <f t="shared" si="10"/>
        <v>7.383872276503892</v>
      </c>
      <c r="C37" s="31">
        <f t="shared" si="10"/>
        <v>9.030405329400839</v>
      </c>
      <c r="D37" s="31">
        <f aca="true" t="shared" si="14" ref="D37:L37">D8/D$22*100</f>
        <v>9.87281467051407</v>
      </c>
      <c r="E37" s="31">
        <f t="shared" si="14"/>
        <v>7.427459648872612</v>
      </c>
      <c r="F37" s="31">
        <f t="shared" si="14"/>
        <v>5.352943435491289</v>
      </c>
      <c r="G37" s="31">
        <f t="shared" si="14"/>
        <v>5.773770783456557</v>
      </c>
      <c r="H37" s="31">
        <f t="shared" si="14"/>
        <v>4.25747755826207</v>
      </c>
      <c r="I37" s="31">
        <f t="shared" si="14"/>
        <v>4.3380423553401</v>
      </c>
      <c r="J37" s="31">
        <f t="shared" si="14"/>
        <v>3.0580247084944427</v>
      </c>
      <c r="K37" s="31">
        <f t="shared" si="14"/>
        <v>3.63660990566805</v>
      </c>
      <c r="L37" s="31">
        <f t="shared" si="14"/>
        <v>1.5896139978299135</v>
      </c>
      <c r="M37" s="31">
        <f t="shared" si="7"/>
        <v>3.9472416998808226</v>
      </c>
      <c r="N37" s="31">
        <f t="shared" si="7"/>
        <v>5.430895529757763</v>
      </c>
      <c r="O37" s="31">
        <f t="shared" si="8"/>
        <v>1.7717117565750995</v>
      </c>
      <c r="P37" s="31">
        <f t="shared" si="8"/>
        <v>1.9413013020800218</v>
      </c>
      <c r="Q37" s="31">
        <f t="shared" si="9"/>
        <v>5.4157117096050005</v>
      </c>
    </row>
    <row r="38" spans="1:17" ht="18" customHeight="1">
      <c r="A38" s="14" t="s">
        <v>52</v>
      </c>
      <c r="B38" s="31">
        <f t="shared" si="10"/>
        <v>46.97129761187047</v>
      </c>
      <c r="C38" s="31">
        <f t="shared" si="10"/>
        <v>46.76866733609491</v>
      </c>
      <c r="D38" s="31">
        <f aca="true" t="shared" si="15" ref="D38:L38">D9/D$22*100</f>
        <v>45.13222628389871</v>
      </c>
      <c r="E38" s="31">
        <f t="shared" si="15"/>
        <v>45.78045568577251</v>
      </c>
      <c r="F38" s="31">
        <f t="shared" si="15"/>
        <v>49.248579453964815</v>
      </c>
      <c r="G38" s="31">
        <f t="shared" si="15"/>
        <v>52.86903054586551</v>
      </c>
      <c r="H38" s="31">
        <f t="shared" si="15"/>
        <v>54.317790067848094</v>
      </c>
      <c r="I38" s="31">
        <f t="shared" si="15"/>
        <v>54.779505472652744</v>
      </c>
      <c r="J38" s="31">
        <f t="shared" si="15"/>
        <v>53.365236351698044</v>
      </c>
      <c r="K38" s="31">
        <f t="shared" si="15"/>
        <v>56.17192964455662</v>
      </c>
      <c r="L38" s="31">
        <f t="shared" si="15"/>
        <v>58.135922918121764</v>
      </c>
      <c r="M38" s="31">
        <f t="shared" si="7"/>
        <v>55.93971047338901</v>
      </c>
      <c r="N38" s="31">
        <f t="shared" si="7"/>
        <v>55.10896422602223</v>
      </c>
      <c r="O38" s="31">
        <f t="shared" si="8"/>
        <v>58.34995104134797</v>
      </c>
      <c r="P38" s="31">
        <f t="shared" si="8"/>
        <v>58.982646662592444</v>
      </c>
      <c r="Q38" s="31">
        <f t="shared" si="9"/>
        <v>58.35250464893126</v>
      </c>
    </row>
    <row r="39" spans="1:17" ht="18" customHeight="1">
      <c r="A39" s="14" t="s">
        <v>53</v>
      </c>
      <c r="B39" s="31">
        <f t="shared" si="10"/>
        <v>45.43094251421064</v>
      </c>
      <c r="C39" s="31">
        <f t="shared" si="10"/>
        <v>45.27249838161656</v>
      </c>
      <c r="D39" s="31">
        <f aca="true" t="shared" si="16" ref="D39:L39">D10/D$22*100</f>
        <v>43.72583861935477</v>
      </c>
      <c r="E39" s="31">
        <f t="shared" si="16"/>
        <v>44.36145306502189</v>
      </c>
      <c r="F39" s="31">
        <f t="shared" si="16"/>
        <v>47.72629477505766</v>
      </c>
      <c r="G39" s="31">
        <f t="shared" si="16"/>
        <v>51.23707203566361</v>
      </c>
      <c r="H39" s="31">
        <f t="shared" si="16"/>
        <v>52.784585033511945</v>
      </c>
      <c r="I39" s="31">
        <f t="shared" si="16"/>
        <v>53.264475224995046</v>
      </c>
      <c r="J39" s="31">
        <f t="shared" si="16"/>
        <v>51.86004715748512</v>
      </c>
      <c r="K39" s="31">
        <f t="shared" si="16"/>
        <v>54.71315654799368</v>
      </c>
      <c r="L39" s="31">
        <f t="shared" si="16"/>
        <v>56.56728169627554</v>
      </c>
      <c r="M39" s="31">
        <f t="shared" si="7"/>
        <v>54.319053811070006</v>
      </c>
      <c r="N39" s="31">
        <f t="shared" si="7"/>
        <v>53.56231411756192</v>
      </c>
      <c r="O39" s="31">
        <f t="shared" si="8"/>
        <v>56.682509165599996</v>
      </c>
      <c r="P39" s="31">
        <f t="shared" si="8"/>
        <v>57.44105034106014</v>
      </c>
      <c r="Q39" s="31">
        <f t="shared" si="9"/>
        <v>56.91948263971965</v>
      </c>
    </row>
    <row r="40" spans="1:17" ht="18" customHeight="1">
      <c r="A40" s="14" t="s">
        <v>54</v>
      </c>
      <c r="B40" s="31">
        <f t="shared" si="10"/>
        <v>0.43249282513501375</v>
      </c>
      <c r="C40" s="31">
        <f t="shared" si="10"/>
        <v>0.43914197001388183</v>
      </c>
      <c r="D40" s="31">
        <f aca="true" t="shared" si="17" ref="D40:L40">D11/D$22*100</f>
        <v>0.4241887390365925</v>
      </c>
      <c r="E40" s="31">
        <f t="shared" si="17"/>
        <v>0.41475882699480665</v>
      </c>
      <c r="F40" s="31">
        <f t="shared" si="17"/>
        <v>0.450286860943277</v>
      </c>
      <c r="G40" s="31">
        <f t="shared" si="17"/>
        <v>0.496447909607123</v>
      </c>
      <c r="H40" s="31">
        <f t="shared" si="17"/>
        <v>0.4852577511567515</v>
      </c>
      <c r="I40" s="31">
        <f t="shared" si="17"/>
        <v>0.4934868721594722</v>
      </c>
      <c r="J40" s="31">
        <f t="shared" si="17"/>
        <v>0.49809867344678727</v>
      </c>
      <c r="K40" s="31">
        <f t="shared" si="17"/>
        <v>0.520865266347931</v>
      </c>
      <c r="L40" s="31">
        <f t="shared" si="17"/>
        <v>0.5546993193351598</v>
      </c>
      <c r="M40" s="31">
        <f t="shared" si="7"/>
        <v>0.5898622330966891</v>
      </c>
      <c r="N40" s="31">
        <f t="shared" si="7"/>
        <v>0.6197828629328183</v>
      </c>
      <c r="O40" s="31">
        <f t="shared" si="8"/>
        <v>0.7006454071965202</v>
      </c>
      <c r="P40" s="31">
        <f t="shared" si="8"/>
        <v>0.7534066742914932</v>
      </c>
      <c r="Q40" s="31">
        <f t="shared" si="9"/>
        <v>0.734446334209891</v>
      </c>
    </row>
    <row r="41" spans="1:17" ht="18" customHeight="1">
      <c r="A41" s="14" t="s">
        <v>55</v>
      </c>
      <c r="B41" s="31">
        <f t="shared" si="10"/>
        <v>3.5529287211610443</v>
      </c>
      <c r="C41" s="31">
        <f t="shared" si="10"/>
        <v>3.8629537375230796</v>
      </c>
      <c r="D41" s="31">
        <f aca="true" t="shared" si="18" ref="D41:L41">D12/D$22*100</f>
        <v>3.5739386518521425</v>
      </c>
      <c r="E41" s="31">
        <f t="shared" si="18"/>
        <v>3.204293481059686</v>
      </c>
      <c r="F41" s="31">
        <f t="shared" si="18"/>
        <v>3.3722074035009943</v>
      </c>
      <c r="G41" s="31">
        <f t="shared" si="18"/>
        <v>3.5049894374827613</v>
      </c>
      <c r="H41" s="31">
        <f t="shared" si="18"/>
        <v>3.346174594257778</v>
      </c>
      <c r="I41" s="31">
        <f t="shared" si="18"/>
        <v>3.2211015737647593</v>
      </c>
      <c r="J41" s="31">
        <f t="shared" si="18"/>
        <v>3.687384618355692</v>
      </c>
      <c r="K41" s="31">
        <f t="shared" si="18"/>
        <v>3.7206628136421593</v>
      </c>
      <c r="L41" s="31">
        <f t="shared" si="18"/>
        <v>4.047262521166074</v>
      </c>
      <c r="M41" s="31">
        <f t="shared" si="7"/>
        <v>4.023328400991146</v>
      </c>
      <c r="N41" s="31">
        <f t="shared" si="7"/>
        <v>3.7936758203515772</v>
      </c>
      <c r="O41" s="31">
        <f t="shared" si="8"/>
        <v>3.993580246552997</v>
      </c>
      <c r="P41" s="31">
        <f t="shared" si="8"/>
        <v>4.142352869894476</v>
      </c>
      <c r="Q41" s="31">
        <f t="shared" si="9"/>
        <v>4.038985704784475</v>
      </c>
    </row>
    <row r="42" spans="1:17" ht="18" customHeight="1">
      <c r="A42" s="14" t="s">
        <v>56</v>
      </c>
      <c r="B42" s="31">
        <f t="shared" si="10"/>
        <v>0</v>
      </c>
      <c r="C42" s="31">
        <f t="shared" si="10"/>
        <v>0</v>
      </c>
      <c r="D42" s="31">
        <f aca="true" t="shared" si="19" ref="D42:L42">D13/D$22*100</f>
        <v>0</v>
      </c>
      <c r="E42" s="31">
        <f t="shared" si="19"/>
        <v>0</v>
      </c>
      <c r="F42" s="31">
        <f t="shared" si="19"/>
        <v>0</v>
      </c>
      <c r="G42" s="31">
        <f t="shared" si="19"/>
        <v>0</v>
      </c>
      <c r="H42" s="31">
        <f t="shared" si="19"/>
        <v>0</v>
      </c>
      <c r="I42" s="31">
        <f t="shared" si="19"/>
        <v>0</v>
      </c>
      <c r="J42" s="31">
        <f t="shared" si="19"/>
        <v>0</v>
      </c>
      <c r="K42" s="31">
        <f t="shared" si="19"/>
        <v>0</v>
      </c>
      <c r="L42" s="31">
        <f t="shared" si="19"/>
        <v>0</v>
      </c>
      <c r="M42" s="31">
        <f t="shared" si="7"/>
        <v>0</v>
      </c>
      <c r="N42" s="31">
        <f t="shared" si="7"/>
        <v>0</v>
      </c>
      <c r="O42" s="31">
        <f t="shared" si="8"/>
        <v>0</v>
      </c>
      <c r="P42" s="31">
        <f t="shared" si="8"/>
        <v>0</v>
      </c>
      <c r="Q42" s="31">
        <f t="shared" si="9"/>
        <v>3.608718230197971E-05</v>
      </c>
    </row>
    <row r="43" spans="1:17" ht="18" customHeight="1">
      <c r="A43" s="14" t="s">
        <v>57</v>
      </c>
      <c r="B43" s="31">
        <f t="shared" si="10"/>
        <v>0.9009372467323904</v>
      </c>
      <c r="C43" s="31">
        <f t="shared" si="10"/>
        <v>1.2941363979585079</v>
      </c>
      <c r="D43" s="31">
        <f aca="true" t="shared" si="20" ref="D43:L43">D14/D$22*100</f>
        <v>1.8490232668117463</v>
      </c>
      <c r="E43" s="31">
        <f t="shared" si="20"/>
        <v>1.063579941948478</v>
      </c>
      <c r="F43" s="31">
        <f t="shared" si="20"/>
        <v>0.8244020341076195</v>
      </c>
      <c r="G43" s="31">
        <f t="shared" si="20"/>
        <v>0.8364899292909705</v>
      </c>
      <c r="H43" s="31">
        <f t="shared" si="20"/>
        <v>0.8000044618553199</v>
      </c>
      <c r="I43" s="31">
        <f t="shared" si="20"/>
        <v>1.9338060825312235</v>
      </c>
      <c r="J43" s="31">
        <f t="shared" si="20"/>
        <v>1.284459092058484</v>
      </c>
      <c r="K43" s="31">
        <f t="shared" si="20"/>
        <v>0.576921392544285</v>
      </c>
      <c r="L43" s="31">
        <f t="shared" si="20"/>
        <v>0.5562779153769429</v>
      </c>
      <c r="M43" s="31">
        <f t="shared" si="7"/>
        <v>0.5489230207115348</v>
      </c>
      <c r="N43" s="31">
        <f t="shared" si="7"/>
        <v>0.5402047184124144</v>
      </c>
      <c r="O43" s="31">
        <f t="shared" si="8"/>
        <v>0.5282861258993095</v>
      </c>
      <c r="P43" s="31">
        <f t="shared" si="8"/>
        <v>0</v>
      </c>
      <c r="Q43" s="31">
        <f t="shared" si="9"/>
        <v>3.608718230197971E-05</v>
      </c>
    </row>
    <row r="44" spans="1:17" ht="18" customHeight="1">
      <c r="A44" s="14" t="s">
        <v>58</v>
      </c>
      <c r="B44" s="31">
        <f t="shared" si="10"/>
        <v>1.7623765404283023</v>
      </c>
      <c r="C44" s="31">
        <f t="shared" si="10"/>
        <v>1.8096426184762828</v>
      </c>
      <c r="D44" s="31">
        <f aca="true" t="shared" si="21" ref="D44:L44">D15/D$22*100</f>
        <v>1.8427554920262619</v>
      </c>
      <c r="E44" s="31">
        <f t="shared" si="21"/>
        <v>1.6367948633061524</v>
      </c>
      <c r="F44" s="31">
        <f t="shared" si="21"/>
        <v>0.30774087595324223</v>
      </c>
      <c r="G44" s="31">
        <f t="shared" si="21"/>
        <v>0</v>
      </c>
      <c r="H44" s="31">
        <f t="shared" si="21"/>
        <v>0</v>
      </c>
      <c r="I44" s="31">
        <f t="shared" si="21"/>
        <v>0</v>
      </c>
      <c r="J44" s="31">
        <f t="shared" si="21"/>
        <v>0</v>
      </c>
      <c r="K44" s="31">
        <f t="shared" si="21"/>
        <v>0</v>
      </c>
      <c r="L44" s="31">
        <f t="shared" si="21"/>
        <v>0</v>
      </c>
      <c r="M44" s="31">
        <f t="shared" si="7"/>
        <v>0</v>
      </c>
      <c r="N44" s="31">
        <f t="shared" si="7"/>
        <v>0</v>
      </c>
      <c r="O44" s="31">
        <f t="shared" si="8"/>
        <v>0</v>
      </c>
      <c r="P44" s="31">
        <f t="shared" si="8"/>
        <v>0</v>
      </c>
      <c r="Q44" s="31">
        <f t="shared" si="9"/>
        <v>3.608718230197971E-05</v>
      </c>
    </row>
    <row r="45" spans="1:17" ht="18" customHeight="1">
      <c r="A45" s="14" t="s">
        <v>59</v>
      </c>
      <c r="B45" s="31">
        <f t="shared" si="10"/>
        <v>1.1448550011924217</v>
      </c>
      <c r="C45" s="31">
        <f t="shared" si="10"/>
        <v>0</v>
      </c>
      <c r="D45" s="31">
        <f aca="true" t="shared" si="22" ref="D45:L45">D16/D$22*100</f>
        <v>0</v>
      </c>
      <c r="E45" s="31">
        <f t="shared" si="22"/>
        <v>0</v>
      </c>
      <c r="F45" s="31">
        <f t="shared" si="22"/>
        <v>0</v>
      </c>
      <c r="G45" s="31">
        <f t="shared" si="22"/>
        <v>0</v>
      </c>
      <c r="H45" s="31">
        <f t="shared" si="22"/>
        <v>0</v>
      </c>
      <c r="I45" s="31">
        <f t="shared" si="22"/>
        <v>0</v>
      </c>
      <c r="J45" s="31">
        <f t="shared" si="22"/>
        <v>0</v>
      </c>
      <c r="K45" s="31">
        <f t="shared" si="22"/>
        <v>0</v>
      </c>
      <c r="L45" s="31">
        <f t="shared" si="22"/>
        <v>0</v>
      </c>
      <c r="M45" s="31">
        <f t="shared" si="7"/>
        <v>0</v>
      </c>
      <c r="N45" s="31">
        <f t="shared" si="7"/>
        <v>0</v>
      </c>
      <c r="O45" s="31">
        <f t="shared" si="8"/>
        <v>0</v>
      </c>
      <c r="P45" s="31">
        <f t="shared" si="8"/>
        <v>0</v>
      </c>
      <c r="Q45" s="31">
        <f t="shared" si="9"/>
        <v>3.608718230197971E-05</v>
      </c>
    </row>
    <row r="46" spans="1:17" ht="18" customHeight="1">
      <c r="A46" s="14" t="s">
        <v>60</v>
      </c>
      <c r="B46" s="31">
        <f t="shared" si="10"/>
        <v>7.204569789531871</v>
      </c>
      <c r="C46" s="31">
        <f t="shared" si="10"/>
        <v>7.265123686321008</v>
      </c>
      <c r="D46" s="31">
        <f aca="true" t="shared" si="23" ref="D46:L46">D17/D$22*100</f>
        <v>7.036602022441604</v>
      </c>
      <c r="E46" s="31">
        <f t="shared" si="23"/>
        <v>7.072461406037517</v>
      </c>
      <c r="F46" s="31">
        <f t="shared" si="23"/>
        <v>7.516987435451374</v>
      </c>
      <c r="G46" s="31">
        <f t="shared" si="23"/>
        <v>7.644849836906542</v>
      </c>
      <c r="H46" s="31">
        <f t="shared" si="23"/>
        <v>7.507288471650332</v>
      </c>
      <c r="I46" s="31">
        <f t="shared" si="23"/>
        <v>7.722110649909066</v>
      </c>
      <c r="J46" s="31">
        <f t="shared" si="23"/>
        <v>7.928661479383536</v>
      </c>
      <c r="K46" s="31">
        <f t="shared" si="23"/>
        <v>8.053031848137948</v>
      </c>
      <c r="L46" s="31">
        <f t="shared" si="23"/>
        <v>8.29500673963861</v>
      </c>
      <c r="M46" s="31">
        <f t="shared" si="7"/>
        <v>8.306787933225067</v>
      </c>
      <c r="N46" s="31">
        <f t="shared" si="7"/>
        <v>8.144195733150436</v>
      </c>
      <c r="O46" s="31">
        <f t="shared" si="8"/>
        <v>8.445568274501413</v>
      </c>
      <c r="P46" s="31">
        <f t="shared" si="8"/>
        <v>9.125967471562115</v>
      </c>
      <c r="Q46" s="31">
        <f t="shared" si="9"/>
        <v>8.968494807234903</v>
      </c>
    </row>
    <row r="47" spans="1:17" ht="18" customHeight="1">
      <c r="A47" s="14" t="s">
        <v>61</v>
      </c>
      <c r="B47" s="31">
        <f t="shared" si="10"/>
        <v>2.0374957256642667</v>
      </c>
      <c r="C47" s="31">
        <f t="shared" si="10"/>
        <v>2.0326198926654513</v>
      </c>
      <c r="D47" s="31">
        <f aca="true" t="shared" si="24" ref="D47:L47">D18/D$22*100</f>
        <v>1.9255732934572154</v>
      </c>
      <c r="E47" s="31">
        <f t="shared" si="24"/>
        <v>1.9061702237230276</v>
      </c>
      <c r="F47" s="31">
        <f t="shared" si="24"/>
        <v>1.9549725234600634</v>
      </c>
      <c r="G47" s="31">
        <f t="shared" si="24"/>
        <v>1.8836222426582345</v>
      </c>
      <c r="H47" s="31">
        <f t="shared" si="24"/>
        <v>1.7157692811796152</v>
      </c>
      <c r="I47" s="31">
        <f t="shared" si="24"/>
        <v>1.6168305774082687</v>
      </c>
      <c r="J47" s="31">
        <f t="shared" si="24"/>
        <v>2.077910634936249</v>
      </c>
      <c r="K47" s="31">
        <f t="shared" si="24"/>
        <v>1.9546758692140505</v>
      </c>
      <c r="L47" s="31">
        <f t="shared" si="24"/>
        <v>1.929398741762306</v>
      </c>
      <c r="M47" s="31">
        <f t="shared" si="7"/>
        <v>2.131718358076128</v>
      </c>
      <c r="N47" s="31">
        <f t="shared" si="7"/>
        <v>1.9868494833339083</v>
      </c>
      <c r="O47" s="31">
        <f t="shared" si="8"/>
        <v>1.8738276027492784</v>
      </c>
      <c r="P47" s="31">
        <f t="shared" si="8"/>
        <v>2.50287801050371</v>
      </c>
      <c r="Q47" s="31">
        <f t="shared" si="9"/>
        <v>2.5136165960620946</v>
      </c>
    </row>
    <row r="48" spans="1:17" ht="18" customHeight="1">
      <c r="A48" s="14" t="s">
        <v>62</v>
      </c>
      <c r="B48" s="31">
        <f t="shared" si="10"/>
        <v>0</v>
      </c>
      <c r="C48" s="31">
        <f t="shared" si="10"/>
        <v>0</v>
      </c>
      <c r="D48" s="31">
        <f aca="true" t="shared" si="25" ref="D48:L48">D19/D$22*100</f>
        <v>0</v>
      </c>
      <c r="E48" s="31">
        <f t="shared" si="25"/>
        <v>0</v>
      </c>
      <c r="F48" s="31">
        <f t="shared" si="25"/>
        <v>0</v>
      </c>
      <c r="G48" s="31">
        <f t="shared" si="25"/>
        <v>0</v>
      </c>
      <c r="H48" s="31">
        <f t="shared" si="25"/>
        <v>0</v>
      </c>
      <c r="I48" s="31">
        <f t="shared" si="25"/>
        <v>0</v>
      </c>
      <c r="J48" s="31">
        <f t="shared" si="25"/>
        <v>0</v>
      </c>
      <c r="K48" s="31">
        <f t="shared" si="25"/>
        <v>0</v>
      </c>
      <c r="L48" s="31">
        <f t="shared" si="25"/>
        <v>0</v>
      </c>
      <c r="M48" s="31">
        <f t="shared" si="7"/>
        <v>0</v>
      </c>
      <c r="N48" s="31">
        <f t="shared" si="7"/>
        <v>0</v>
      </c>
      <c r="O48" s="31">
        <f t="shared" si="8"/>
        <v>0</v>
      </c>
      <c r="P48" s="31">
        <f t="shared" si="8"/>
        <v>0</v>
      </c>
      <c r="Q48" s="31">
        <f t="shared" si="9"/>
        <v>3.608718230197971E-05</v>
      </c>
    </row>
    <row r="49" spans="1:17" ht="18" customHeight="1">
      <c r="A49" s="14" t="s">
        <v>63</v>
      </c>
      <c r="B49" s="31">
        <f t="shared" si="10"/>
        <v>5.167074063867604</v>
      </c>
      <c r="C49" s="31">
        <f t="shared" si="10"/>
        <v>5.232503793655557</v>
      </c>
      <c r="D49" s="31">
        <f aca="true" t="shared" si="26" ref="D49:L49">D20/D$22*100</f>
        <v>5.1110287289843885</v>
      </c>
      <c r="E49" s="31">
        <f t="shared" si="26"/>
        <v>5.166291182314489</v>
      </c>
      <c r="F49" s="31">
        <f t="shared" si="26"/>
        <v>5.5620149119913105</v>
      </c>
      <c r="G49" s="31">
        <f t="shared" si="26"/>
        <v>5.761227594248307</v>
      </c>
      <c r="H49" s="31">
        <f t="shared" si="26"/>
        <v>5.791519190470716</v>
      </c>
      <c r="I49" s="31">
        <f t="shared" si="26"/>
        <v>6.105280072500798</v>
      </c>
      <c r="J49" s="31">
        <f t="shared" si="26"/>
        <v>5.850750844447288</v>
      </c>
      <c r="K49" s="31">
        <f t="shared" si="26"/>
        <v>6.098355978923897</v>
      </c>
      <c r="L49" s="31">
        <f t="shared" si="26"/>
        <v>6.365607997876305</v>
      </c>
      <c r="M49" s="31">
        <f t="shared" si="7"/>
        <v>6.175069575148939</v>
      </c>
      <c r="N49" s="31">
        <f t="shared" si="7"/>
        <v>6.157346249816528</v>
      </c>
      <c r="O49" s="31">
        <f t="shared" si="8"/>
        <v>6.571740671752135</v>
      </c>
      <c r="P49" s="31">
        <f t="shared" si="8"/>
        <v>6.623089461058405</v>
      </c>
      <c r="Q49" s="31">
        <f t="shared" si="9"/>
        <v>6.454806036808204</v>
      </c>
    </row>
    <row r="50" spans="1:17" ht="18" customHeight="1">
      <c r="A50" s="14" t="s">
        <v>64</v>
      </c>
      <c r="B50" s="31">
        <f t="shared" si="10"/>
        <v>0</v>
      </c>
      <c r="C50" s="31">
        <f t="shared" si="10"/>
        <v>0</v>
      </c>
      <c r="D50" s="31">
        <f aca="true" t="shared" si="27" ref="D50:L50">D21/D$22*100</f>
        <v>0</v>
      </c>
      <c r="E50" s="31">
        <f t="shared" si="27"/>
        <v>0</v>
      </c>
      <c r="F50" s="31">
        <f t="shared" si="27"/>
        <v>0</v>
      </c>
      <c r="G50" s="31">
        <f t="shared" si="27"/>
        <v>0</v>
      </c>
      <c r="H50" s="31">
        <f t="shared" si="27"/>
        <v>0</v>
      </c>
      <c r="I50" s="31">
        <f t="shared" si="27"/>
        <v>0</v>
      </c>
      <c r="J50" s="31">
        <f t="shared" si="27"/>
        <v>0</v>
      </c>
      <c r="K50" s="31">
        <f t="shared" si="27"/>
        <v>0</v>
      </c>
      <c r="L50" s="31">
        <f t="shared" si="27"/>
        <v>0</v>
      </c>
      <c r="M50" s="31">
        <f t="shared" si="7"/>
        <v>0</v>
      </c>
      <c r="N50" s="31">
        <f t="shared" si="7"/>
        <v>0</v>
      </c>
      <c r="O50" s="31">
        <f t="shared" si="8"/>
        <v>0</v>
      </c>
      <c r="P50" s="31">
        <f t="shared" si="8"/>
        <v>0</v>
      </c>
      <c r="Q50" s="31">
        <f t="shared" si="9"/>
        <v>3.608718230197971E-05</v>
      </c>
    </row>
    <row r="51" spans="1:17" ht="18" customHeight="1">
      <c r="A51" s="14" t="s">
        <v>65</v>
      </c>
      <c r="B51" s="32">
        <f>+B33+B38+B40+B41+B42+B43+B44+B45+B46</f>
        <v>100</v>
      </c>
      <c r="C51" s="32">
        <f>+C33+C38+C40+C41+C42+C43+C44+C45+C46</f>
        <v>100.00000000000001</v>
      </c>
      <c r="D51" s="32">
        <f aca="true" t="shared" si="28" ref="D51:L51">+D33+D38+D40+D41+D42+D43+D44+D45+D46</f>
        <v>99.99999999999999</v>
      </c>
      <c r="E51" s="32">
        <f t="shared" si="28"/>
        <v>100</v>
      </c>
      <c r="F51" s="32">
        <f t="shared" si="28"/>
        <v>100</v>
      </c>
      <c r="G51" s="32">
        <f t="shared" si="28"/>
        <v>100.00000000000001</v>
      </c>
      <c r="H51" s="32">
        <f t="shared" si="28"/>
        <v>100</v>
      </c>
      <c r="I51" s="32">
        <f t="shared" si="28"/>
        <v>100</v>
      </c>
      <c r="J51" s="32">
        <f t="shared" si="28"/>
        <v>100.00000000000001</v>
      </c>
      <c r="K51" s="32">
        <f t="shared" si="28"/>
        <v>100</v>
      </c>
      <c r="L51" s="32">
        <f t="shared" si="28"/>
        <v>99.99999999999999</v>
      </c>
      <c r="M51" s="32">
        <f>+M33+M38+M40+M41+M42+M43+M44+M45+M46</f>
        <v>100.00000000000001</v>
      </c>
      <c r="N51" s="32">
        <f>+N33+N38+N40+N41+N42+N43+N44+N45+N46</f>
        <v>100.00000000000001</v>
      </c>
      <c r="O51" s="32">
        <f>+O33+O38+O40+O41+O42+O43+O44+O45+O46</f>
        <v>100</v>
      </c>
      <c r="P51" s="32">
        <f>+P33+P38+P40+P41+P42+P43+P44+P45+P46</f>
        <v>100.00000000000001</v>
      </c>
      <c r="Q51" s="32">
        <f>+Q33+Q38+Q40+Q41+Q42+Q43+Q44+Q45+Q46</f>
        <v>100.00000000000004</v>
      </c>
    </row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</sheetData>
  <sheetProtection/>
  <printOptions/>
  <pageMargins left="0.984251968503937" right="0.7874015748031497" top="0.7874015748031497" bottom="0.7874015748031497" header="0" footer="0.31496062992125984"/>
  <pageSetup firstPageNumber="4" useFirstPageNumber="1" horizontalDpi="600" verticalDpi="600" orientation="landscape" paperSize="9" r:id="rId1"/>
  <headerFooter alignWithMargins="0">
    <oddFooter>&amp;C-&amp;P--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Q54"/>
  <sheetViews>
    <sheetView view="pageBreakPreview" zoomScaleSheetLayoutView="100" zoomScalePageLayoutView="0" workbookViewId="0" topLeftCell="A1">
      <pane xSplit="1" ySplit="3" topLeftCell="O25" activePane="bottomRight" state="frozen"/>
      <selection pane="topLeft" activeCell="A1" sqref="A1"/>
      <selection pane="topRight" activeCell="B1" sqref="B1"/>
      <selection pane="bottomLeft" activeCell="A2" sqref="A2"/>
      <selection pane="bottomRight" activeCell="P1" sqref="P1"/>
    </sheetView>
  </sheetViews>
  <sheetFormatPr defaultColWidth="9.00390625" defaultRowHeight="13.5"/>
  <cols>
    <col min="1" max="1" width="25.25390625" style="18" customWidth="1"/>
    <col min="2" max="2" width="8.625" style="22" customWidth="1"/>
    <col min="3" max="9" width="8.625" style="18" customWidth="1"/>
    <col min="10" max="11" width="8.625" style="20" customWidth="1"/>
    <col min="12" max="19" width="8.625" style="18" customWidth="1"/>
    <col min="20" max="16384" width="9.00390625" style="18" customWidth="1"/>
  </cols>
  <sheetData>
    <row r="1" spans="1:16" ht="18" customHeight="1">
      <c r="A1" s="33" t="s">
        <v>105</v>
      </c>
      <c r="L1" s="34" t="str">
        <f>'財政指標'!$M$1</f>
        <v>日光市</v>
      </c>
      <c r="P1" s="34" t="str">
        <f>'財政指標'!$M$1</f>
        <v>日光市</v>
      </c>
    </row>
    <row r="2" spans="13:17" ht="18" customHeight="1">
      <c r="M2" s="22" t="s">
        <v>177</v>
      </c>
      <c r="Q2" s="22" t="s">
        <v>177</v>
      </c>
    </row>
    <row r="3" spans="1:17" ht="18" customHeight="1">
      <c r="A3" s="15"/>
      <c r="B3" s="21" t="s">
        <v>10</v>
      </c>
      <c r="C3" s="15" t="s">
        <v>9</v>
      </c>
      <c r="D3" s="15" t="s">
        <v>8</v>
      </c>
      <c r="E3" s="15" t="s">
        <v>7</v>
      </c>
      <c r="F3" s="15" t="s">
        <v>6</v>
      </c>
      <c r="G3" s="15" t="s">
        <v>5</v>
      </c>
      <c r="H3" s="15" t="s">
        <v>4</v>
      </c>
      <c r="I3" s="15" t="s">
        <v>3</v>
      </c>
      <c r="J3" s="17" t="s">
        <v>173</v>
      </c>
      <c r="K3" s="17" t="s">
        <v>174</v>
      </c>
      <c r="L3" s="15" t="s">
        <v>90</v>
      </c>
      <c r="M3" s="15" t="s">
        <v>182</v>
      </c>
      <c r="N3" s="15" t="s">
        <v>190</v>
      </c>
      <c r="O3" s="2" t="s">
        <v>193</v>
      </c>
      <c r="P3" s="2" t="s">
        <v>194</v>
      </c>
      <c r="Q3" s="2" t="s">
        <v>199</v>
      </c>
    </row>
    <row r="4" spans="1:17" ht="18" customHeight="1">
      <c r="A4" s="19" t="s">
        <v>67</v>
      </c>
      <c r="B4" s="19">
        <v>1870520</v>
      </c>
      <c r="C4" s="15">
        <v>1935602</v>
      </c>
      <c r="D4" s="15">
        <v>2038069</v>
      </c>
      <c r="E4" s="15">
        <v>2121607</v>
      </c>
      <c r="F4" s="15">
        <v>2118786</v>
      </c>
      <c r="G4" s="15">
        <v>2101405</v>
      </c>
      <c r="H4" s="15">
        <v>2097133</v>
      </c>
      <c r="I4" s="15">
        <v>2106697</v>
      </c>
      <c r="J4" s="17">
        <v>2129963</v>
      </c>
      <c r="K4" s="16">
        <v>2112584</v>
      </c>
      <c r="L4" s="19">
        <v>2064382</v>
      </c>
      <c r="M4" s="19">
        <v>2097069</v>
      </c>
      <c r="N4" s="19">
        <v>2109197</v>
      </c>
      <c r="O4" s="19">
        <v>2052543</v>
      </c>
      <c r="P4" s="19">
        <v>1997083</v>
      </c>
      <c r="Q4" s="19">
        <v>1977090</v>
      </c>
    </row>
    <row r="5" spans="1:17" ht="18" customHeight="1">
      <c r="A5" s="19" t="s">
        <v>68</v>
      </c>
      <c r="B5" s="19">
        <v>1351738</v>
      </c>
      <c r="C5" s="15">
        <v>1426670</v>
      </c>
      <c r="D5" s="15">
        <v>1479503</v>
      </c>
      <c r="E5" s="15">
        <v>1532164</v>
      </c>
      <c r="F5" s="15">
        <v>1518466</v>
      </c>
      <c r="G5" s="15">
        <v>1515555</v>
      </c>
      <c r="H5" s="15">
        <v>1510347</v>
      </c>
      <c r="I5" s="15">
        <v>1511233</v>
      </c>
      <c r="J5" s="17">
        <v>1523787</v>
      </c>
      <c r="K5" s="16">
        <v>1515505</v>
      </c>
      <c r="L5" s="19">
        <v>1467952</v>
      </c>
      <c r="M5" s="19">
        <v>1479264</v>
      </c>
      <c r="N5" s="19">
        <v>1482132</v>
      </c>
      <c r="O5" s="19">
        <v>1426723</v>
      </c>
      <c r="P5" s="19">
        <v>1383125</v>
      </c>
      <c r="Q5" s="19">
        <v>1365082</v>
      </c>
    </row>
    <row r="6" spans="1:17" ht="18" customHeight="1">
      <c r="A6" s="19" t="s">
        <v>69</v>
      </c>
      <c r="B6" s="19">
        <v>337552</v>
      </c>
      <c r="C6" s="15">
        <v>346228</v>
      </c>
      <c r="D6" s="15">
        <v>358144</v>
      </c>
      <c r="E6" s="15">
        <v>393864</v>
      </c>
      <c r="F6" s="15">
        <v>402133</v>
      </c>
      <c r="G6" s="15">
        <v>414499</v>
      </c>
      <c r="H6" s="15">
        <v>404529</v>
      </c>
      <c r="I6" s="15">
        <v>492635</v>
      </c>
      <c r="J6" s="17">
        <v>542201</v>
      </c>
      <c r="K6" s="20">
        <v>588115</v>
      </c>
      <c r="L6" s="19">
        <v>609382</v>
      </c>
      <c r="M6" s="19">
        <v>438627</v>
      </c>
      <c r="N6" s="19">
        <v>497695</v>
      </c>
      <c r="O6" s="19">
        <v>538568</v>
      </c>
      <c r="P6" s="19">
        <v>545335</v>
      </c>
      <c r="Q6" s="19">
        <v>595184</v>
      </c>
    </row>
    <row r="7" spans="1:17" ht="18" customHeight="1">
      <c r="A7" s="19" t="s">
        <v>70</v>
      </c>
      <c r="B7" s="19">
        <v>606134</v>
      </c>
      <c r="C7" s="15">
        <v>656618</v>
      </c>
      <c r="D7" s="15">
        <v>710770</v>
      </c>
      <c r="E7" s="15">
        <v>748940</v>
      </c>
      <c r="F7" s="15">
        <v>785774</v>
      </c>
      <c r="G7" s="15">
        <v>825002</v>
      </c>
      <c r="H7" s="15">
        <v>846611</v>
      </c>
      <c r="I7" s="15">
        <v>862608</v>
      </c>
      <c r="J7" s="17">
        <v>897790</v>
      </c>
      <c r="K7" s="16">
        <v>960614</v>
      </c>
      <c r="L7" s="19">
        <v>969495</v>
      </c>
      <c r="M7" s="19">
        <v>1027650</v>
      </c>
      <c r="N7" s="19">
        <v>1066486</v>
      </c>
      <c r="O7" s="19">
        <v>1088911</v>
      </c>
      <c r="P7" s="19">
        <v>1085369</v>
      </c>
      <c r="Q7" s="19">
        <v>1026019</v>
      </c>
    </row>
    <row r="8" spans="1:17" ht="18" customHeight="1">
      <c r="A8" s="19" t="s">
        <v>71</v>
      </c>
      <c r="B8" s="19">
        <v>602260</v>
      </c>
      <c r="C8" s="15">
        <v>656618</v>
      </c>
      <c r="D8" s="15">
        <v>710770</v>
      </c>
      <c r="E8" s="15">
        <v>748940</v>
      </c>
      <c r="F8" s="15">
        <v>785774</v>
      </c>
      <c r="G8" s="15">
        <v>823961</v>
      </c>
      <c r="H8" s="15">
        <v>844724</v>
      </c>
      <c r="I8" s="15">
        <v>859875</v>
      </c>
      <c r="J8" s="17">
        <v>896290</v>
      </c>
      <c r="K8" s="16">
        <v>953457</v>
      </c>
      <c r="L8" s="19">
        <v>968417</v>
      </c>
      <c r="M8" s="19">
        <v>1026957</v>
      </c>
      <c r="N8" s="19">
        <v>1063477</v>
      </c>
      <c r="O8" s="19">
        <v>1085578</v>
      </c>
      <c r="P8" s="19">
        <v>1084810</v>
      </c>
      <c r="Q8" s="19">
        <v>1025774</v>
      </c>
    </row>
    <row r="9" spans="1:17" ht="18" customHeight="1">
      <c r="A9" s="19" t="s">
        <v>72</v>
      </c>
      <c r="B9" s="19">
        <v>3874</v>
      </c>
      <c r="C9" s="15">
        <v>0</v>
      </c>
      <c r="D9" s="15">
        <v>0</v>
      </c>
      <c r="E9" s="15">
        <v>0</v>
      </c>
      <c r="F9" s="15">
        <v>0</v>
      </c>
      <c r="G9" s="15">
        <v>1041</v>
      </c>
      <c r="H9" s="15">
        <v>1887</v>
      </c>
      <c r="I9" s="15">
        <v>2733</v>
      </c>
      <c r="J9" s="17">
        <v>1500</v>
      </c>
      <c r="K9" s="16">
        <v>7157</v>
      </c>
      <c r="L9" s="19">
        <v>1078</v>
      </c>
      <c r="M9" s="19">
        <v>693</v>
      </c>
      <c r="N9" s="19">
        <v>3009</v>
      </c>
      <c r="O9" s="19">
        <v>3333</v>
      </c>
      <c r="P9" s="19">
        <v>559</v>
      </c>
      <c r="Q9" s="19">
        <v>245</v>
      </c>
    </row>
    <row r="10" spans="1:17" ht="18" customHeight="1">
      <c r="A10" s="19" t="s">
        <v>73</v>
      </c>
      <c r="B10" s="19">
        <v>638743</v>
      </c>
      <c r="C10" s="15">
        <v>706157</v>
      </c>
      <c r="D10" s="15">
        <v>803353</v>
      </c>
      <c r="E10" s="15">
        <v>951110</v>
      </c>
      <c r="F10" s="15">
        <v>1004437</v>
      </c>
      <c r="G10" s="15">
        <v>1029899</v>
      </c>
      <c r="H10" s="15">
        <v>1138319</v>
      </c>
      <c r="I10" s="15">
        <v>1244317</v>
      </c>
      <c r="J10" s="17">
        <v>1322018</v>
      </c>
      <c r="K10" s="16">
        <v>1491842</v>
      </c>
      <c r="L10" s="19">
        <v>1378957</v>
      </c>
      <c r="M10" s="19">
        <v>1433550</v>
      </c>
      <c r="N10" s="19">
        <v>1395553</v>
      </c>
      <c r="O10" s="19">
        <v>1377781</v>
      </c>
      <c r="P10" s="19">
        <v>1374068</v>
      </c>
      <c r="Q10" s="19">
        <v>1325241</v>
      </c>
    </row>
    <row r="11" spans="1:17" ht="18" customHeight="1">
      <c r="A11" s="19" t="s">
        <v>74</v>
      </c>
      <c r="B11" s="19">
        <v>34601</v>
      </c>
      <c r="C11" s="15">
        <v>40705</v>
      </c>
      <c r="D11" s="15">
        <v>30660</v>
      </c>
      <c r="E11" s="15">
        <v>28093</v>
      </c>
      <c r="F11" s="15">
        <v>43069</v>
      </c>
      <c r="G11" s="15">
        <v>40767</v>
      </c>
      <c r="H11" s="15">
        <v>65318</v>
      </c>
      <c r="I11" s="15">
        <v>80822</v>
      </c>
      <c r="J11" s="17">
        <v>95895</v>
      </c>
      <c r="K11" s="17">
        <v>76906</v>
      </c>
      <c r="L11" s="19">
        <v>63605</v>
      </c>
      <c r="M11" s="19">
        <v>58139</v>
      </c>
      <c r="N11" s="19">
        <v>64256</v>
      </c>
      <c r="O11" s="19">
        <v>40966</v>
      </c>
      <c r="P11" s="19">
        <v>30465</v>
      </c>
      <c r="Q11" s="19">
        <v>30887</v>
      </c>
    </row>
    <row r="12" spans="1:17" ht="18" customHeight="1">
      <c r="A12" s="19" t="s">
        <v>75</v>
      </c>
      <c r="B12" s="19">
        <v>687854</v>
      </c>
      <c r="C12" s="15">
        <v>754892</v>
      </c>
      <c r="D12" s="15">
        <v>895353</v>
      </c>
      <c r="E12" s="15">
        <v>885307</v>
      </c>
      <c r="F12" s="15">
        <v>958648</v>
      </c>
      <c r="G12" s="15">
        <v>979792</v>
      </c>
      <c r="H12" s="15">
        <v>1131319</v>
      </c>
      <c r="I12" s="15">
        <v>1078736</v>
      </c>
      <c r="J12" s="17">
        <v>1132235</v>
      </c>
      <c r="K12" s="17">
        <v>1076912</v>
      </c>
      <c r="L12" s="19">
        <v>1365438</v>
      </c>
      <c r="M12" s="19">
        <v>1212121</v>
      </c>
      <c r="N12" s="19">
        <v>1274629</v>
      </c>
      <c r="O12" s="19">
        <v>1274718</v>
      </c>
      <c r="P12" s="19">
        <v>1303223</v>
      </c>
      <c r="Q12" s="19">
        <v>1274048</v>
      </c>
    </row>
    <row r="13" spans="1:17" ht="18" customHeight="1">
      <c r="A13" s="19" t="s">
        <v>76</v>
      </c>
      <c r="B13" s="19">
        <v>434301</v>
      </c>
      <c r="C13" s="15">
        <v>483106</v>
      </c>
      <c r="D13" s="15">
        <v>544497</v>
      </c>
      <c r="E13" s="15">
        <v>539104</v>
      </c>
      <c r="F13" s="15">
        <v>569898</v>
      </c>
      <c r="G13" s="15">
        <v>615883</v>
      </c>
      <c r="H13" s="15">
        <v>619441</v>
      </c>
      <c r="I13" s="15">
        <v>624833</v>
      </c>
      <c r="J13" s="17">
        <v>633480</v>
      </c>
      <c r="K13" s="17">
        <v>669215</v>
      </c>
      <c r="L13" s="19">
        <v>655055</v>
      </c>
      <c r="M13" s="19">
        <v>662921</v>
      </c>
      <c r="N13" s="19">
        <v>653411</v>
      </c>
      <c r="O13" s="19">
        <v>628006</v>
      </c>
      <c r="P13" s="19">
        <v>613397</v>
      </c>
      <c r="Q13" s="19">
        <v>585995</v>
      </c>
    </row>
    <row r="14" spans="1:17" ht="18" customHeight="1">
      <c r="A14" s="19" t="s">
        <v>77</v>
      </c>
      <c r="B14" s="19">
        <v>426038</v>
      </c>
      <c r="C14" s="15">
        <v>464309</v>
      </c>
      <c r="D14" s="15">
        <v>600766</v>
      </c>
      <c r="E14" s="15">
        <v>504171</v>
      </c>
      <c r="F14" s="15">
        <v>537680</v>
      </c>
      <c r="G14" s="15">
        <v>580290</v>
      </c>
      <c r="H14" s="15">
        <v>579268</v>
      </c>
      <c r="I14" s="15">
        <v>598216</v>
      </c>
      <c r="J14" s="17">
        <v>600888</v>
      </c>
      <c r="K14" s="17">
        <v>599219</v>
      </c>
      <c r="L14" s="19">
        <v>632177</v>
      </c>
      <c r="M14" s="19">
        <v>709834</v>
      </c>
      <c r="N14" s="19">
        <v>663947</v>
      </c>
      <c r="O14" s="19">
        <v>681388</v>
      </c>
      <c r="P14" s="19">
        <v>737162</v>
      </c>
      <c r="Q14" s="19">
        <v>697585</v>
      </c>
    </row>
    <row r="15" spans="1:17" ht="18" customHeight="1">
      <c r="A15" s="19" t="s">
        <v>78</v>
      </c>
      <c r="B15" s="19">
        <v>246800</v>
      </c>
      <c r="C15" s="15">
        <v>418312</v>
      </c>
      <c r="D15" s="15">
        <v>551619</v>
      </c>
      <c r="E15" s="15">
        <v>721646</v>
      </c>
      <c r="F15" s="15">
        <v>299253</v>
      </c>
      <c r="G15" s="15">
        <v>173547</v>
      </c>
      <c r="H15" s="15">
        <v>132103</v>
      </c>
      <c r="I15" s="15">
        <v>358549</v>
      </c>
      <c r="J15" s="17">
        <v>179997</v>
      </c>
      <c r="K15" s="16">
        <v>53735</v>
      </c>
      <c r="L15" s="19">
        <v>502866</v>
      </c>
      <c r="M15" s="19">
        <v>257258</v>
      </c>
      <c r="N15" s="19">
        <v>6202</v>
      </c>
      <c r="O15" s="19">
        <v>1725</v>
      </c>
      <c r="P15" s="19">
        <v>806</v>
      </c>
      <c r="Q15" s="19">
        <v>523840</v>
      </c>
    </row>
    <row r="16" spans="1:17" ht="18" customHeight="1">
      <c r="A16" s="19" t="s">
        <v>79</v>
      </c>
      <c r="B16" s="19">
        <v>412152</v>
      </c>
      <c r="C16" s="15">
        <v>429999</v>
      </c>
      <c r="D16" s="15">
        <v>457437</v>
      </c>
      <c r="E16" s="15">
        <v>398351</v>
      </c>
      <c r="F16" s="15">
        <v>469327</v>
      </c>
      <c r="G16" s="15">
        <v>479898</v>
      </c>
      <c r="H16" s="15">
        <v>530103</v>
      </c>
      <c r="I16" s="15">
        <v>590150</v>
      </c>
      <c r="J16" s="17">
        <v>567012</v>
      </c>
      <c r="K16" s="16">
        <v>647971</v>
      </c>
      <c r="L16" s="19">
        <v>544130</v>
      </c>
      <c r="M16" s="19">
        <v>467460</v>
      </c>
      <c r="N16" s="19">
        <v>521028</v>
      </c>
      <c r="O16" s="19">
        <v>497910</v>
      </c>
      <c r="P16" s="19">
        <v>464750</v>
      </c>
      <c r="Q16" s="19">
        <v>466990</v>
      </c>
    </row>
    <row r="17" spans="1:17" ht="18" customHeight="1">
      <c r="A17" s="19" t="s">
        <v>87</v>
      </c>
      <c r="B17" s="19">
        <v>0</v>
      </c>
      <c r="C17" s="15">
        <v>0</v>
      </c>
      <c r="D17" s="15">
        <v>60</v>
      </c>
      <c r="E17" s="15">
        <v>0</v>
      </c>
      <c r="F17" s="15">
        <v>0</v>
      </c>
      <c r="G17" s="15">
        <v>0</v>
      </c>
      <c r="H17" s="15">
        <v>0</v>
      </c>
      <c r="I17" s="15">
        <v>0</v>
      </c>
      <c r="J17" s="17">
        <v>0</v>
      </c>
      <c r="K17" s="16">
        <v>0</v>
      </c>
      <c r="L17" s="19">
        <v>0</v>
      </c>
      <c r="M17" s="19">
        <v>0</v>
      </c>
      <c r="N17" s="19">
        <v>0</v>
      </c>
      <c r="O17" s="19">
        <v>1</v>
      </c>
      <c r="P17" s="19">
        <v>0</v>
      </c>
      <c r="Q17" s="19">
        <v>1</v>
      </c>
    </row>
    <row r="18" spans="1:17" ht="18" customHeight="1">
      <c r="A18" s="19" t="s">
        <v>184</v>
      </c>
      <c r="B18" s="19">
        <v>2287052</v>
      </c>
      <c r="C18" s="15">
        <v>2085728</v>
      </c>
      <c r="D18" s="15">
        <v>1311592</v>
      </c>
      <c r="E18" s="15">
        <v>2137133</v>
      </c>
      <c r="F18" s="15">
        <v>1976651</v>
      </c>
      <c r="G18" s="15">
        <v>2057169</v>
      </c>
      <c r="H18" s="15">
        <v>1859667</v>
      </c>
      <c r="I18" s="15">
        <v>2335019</v>
      </c>
      <c r="J18" s="17">
        <v>1559537</v>
      </c>
      <c r="K18" s="16">
        <v>3250874</v>
      </c>
      <c r="L18" s="19">
        <v>1815060</v>
      </c>
      <c r="M18" s="19">
        <v>1646624</v>
      </c>
      <c r="N18" s="19">
        <v>1100826</v>
      </c>
      <c r="O18" s="19">
        <v>1442851</v>
      </c>
      <c r="P18" s="19">
        <v>676519</v>
      </c>
      <c r="Q18" s="19">
        <v>488581</v>
      </c>
    </row>
    <row r="19" spans="1:17" ht="18" customHeight="1">
      <c r="A19" s="19" t="s">
        <v>81</v>
      </c>
      <c r="B19" s="19">
        <v>944801</v>
      </c>
      <c r="C19" s="15">
        <v>289993</v>
      </c>
      <c r="D19" s="15">
        <v>154953</v>
      </c>
      <c r="E19" s="15">
        <v>667190</v>
      </c>
      <c r="F19" s="15">
        <v>636399</v>
      </c>
      <c r="G19" s="15">
        <v>425484</v>
      </c>
      <c r="H19" s="15">
        <v>321631</v>
      </c>
      <c r="I19" s="15">
        <v>479026</v>
      </c>
      <c r="J19" s="17">
        <v>104538</v>
      </c>
      <c r="K19" s="16">
        <v>488163</v>
      </c>
      <c r="L19" s="19">
        <v>478881</v>
      </c>
      <c r="M19" s="19">
        <v>295198</v>
      </c>
      <c r="N19" s="19">
        <v>232121</v>
      </c>
      <c r="O19" s="19">
        <v>482807</v>
      </c>
      <c r="P19" s="19">
        <v>127940</v>
      </c>
      <c r="Q19" s="19">
        <v>105543</v>
      </c>
    </row>
    <row r="20" spans="1:17" ht="18" customHeight="1">
      <c r="A20" s="19" t="s">
        <v>82</v>
      </c>
      <c r="B20" s="19">
        <v>1314159</v>
      </c>
      <c r="C20" s="15">
        <v>1759691</v>
      </c>
      <c r="D20" s="15">
        <v>1147222</v>
      </c>
      <c r="E20" s="15">
        <v>1462048</v>
      </c>
      <c r="F20" s="15">
        <v>1294720</v>
      </c>
      <c r="G20" s="15">
        <v>1598729</v>
      </c>
      <c r="H20" s="15">
        <v>1517689</v>
      </c>
      <c r="I20" s="15">
        <v>1824659</v>
      </c>
      <c r="J20" s="17">
        <v>1443599</v>
      </c>
      <c r="K20" s="16">
        <v>2746016</v>
      </c>
      <c r="L20" s="19">
        <v>1305868</v>
      </c>
      <c r="M20" s="19">
        <v>1331445</v>
      </c>
      <c r="N20" s="19">
        <v>856144</v>
      </c>
      <c r="O20" s="19">
        <v>939719</v>
      </c>
      <c r="P20" s="19">
        <v>540345</v>
      </c>
      <c r="Q20" s="19">
        <v>381590</v>
      </c>
    </row>
    <row r="21" spans="1:17" ht="18" customHeight="1">
      <c r="A21" s="19" t="s">
        <v>185</v>
      </c>
      <c r="B21" s="19">
        <v>0</v>
      </c>
      <c r="C21" s="15">
        <v>4698</v>
      </c>
      <c r="D21" s="15">
        <v>21860</v>
      </c>
      <c r="E21" s="15">
        <v>53515</v>
      </c>
      <c r="F21" s="15">
        <v>54530</v>
      </c>
      <c r="G21" s="15">
        <v>55311</v>
      </c>
      <c r="H21" s="15">
        <v>12768</v>
      </c>
      <c r="I21" s="15">
        <v>4509</v>
      </c>
      <c r="J21" s="17">
        <v>13932</v>
      </c>
      <c r="K21" s="16">
        <v>36738</v>
      </c>
      <c r="L21" s="19">
        <v>24565</v>
      </c>
      <c r="M21" s="19">
        <v>9088</v>
      </c>
      <c r="N21" s="19">
        <v>93883</v>
      </c>
      <c r="O21" s="19">
        <v>111697</v>
      </c>
      <c r="P21" s="19">
        <v>0</v>
      </c>
      <c r="Q21" s="19">
        <v>1</v>
      </c>
    </row>
    <row r="22" spans="1:17" ht="18" customHeight="1">
      <c r="A22" s="19" t="s">
        <v>186</v>
      </c>
      <c r="B22" s="19">
        <v>0</v>
      </c>
      <c r="C22" s="15">
        <v>0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15">
        <v>0</v>
      </c>
      <c r="J22" s="17">
        <v>0</v>
      </c>
      <c r="K22" s="16">
        <v>0</v>
      </c>
      <c r="L22" s="19">
        <v>0</v>
      </c>
      <c r="M22" s="19">
        <v>0</v>
      </c>
      <c r="N22" s="19">
        <v>0</v>
      </c>
      <c r="O22" s="19">
        <v>1</v>
      </c>
      <c r="P22" s="19">
        <v>0</v>
      </c>
      <c r="Q22" s="19">
        <v>1</v>
      </c>
    </row>
    <row r="23" spans="1:17" ht="18" customHeight="1">
      <c r="A23" s="19" t="s">
        <v>66</v>
      </c>
      <c r="B23" s="19">
        <f aca="true" t="shared" si="0" ref="B23:G23">SUM(B4:B22)-B5-B8-B9-B13-B19-B20</f>
        <v>7547446</v>
      </c>
      <c r="C23" s="15">
        <f t="shared" si="0"/>
        <v>7843248</v>
      </c>
      <c r="D23" s="15">
        <f t="shared" si="0"/>
        <v>7779683</v>
      </c>
      <c r="E23" s="15">
        <f t="shared" si="0"/>
        <v>8943737</v>
      </c>
      <c r="F23" s="15">
        <f t="shared" si="0"/>
        <v>8650288</v>
      </c>
      <c r="G23" s="15">
        <f t="shared" si="0"/>
        <v>8737579</v>
      </c>
      <c r="H23" s="15">
        <f aca="true" t="shared" si="1" ref="H23:Q23">SUM(H4:H22)-H5-H8-H9-H13-H19-H20</f>
        <v>8797138</v>
      </c>
      <c r="I23" s="15">
        <f t="shared" si="1"/>
        <v>9752258</v>
      </c>
      <c r="J23" s="17">
        <f t="shared" si="1"/>
        <v>9041468</v>
      </c>
      <c r="K23" s="16">
        <f t="shared" si="1"/>
        <v>10895510</v>
      </c>
      <c r="L23" s="21">
        <f t="shared" si="1"/>
        <v>9970057</v>
      </c>
      <c r="M23" s="21">
        <f t="shared" si="1"/>
        <v>9357420</v>
      </c>
      <c r="N23" s="21">
        <f t="shared" si="1"/>
        <v>8793702</v>
      </c>
      <c r="O23" s="21">
        <f t="shared" si="1"/>
        <v>9109060</v>
      </c>
      <c r="P23" s="21">
        <f t="shared" si="1"/>
        <v>8214780</v>
      </c>
      <c r="Q23" s="21">
        <f t="shared" si="1"/>
        <v>8405468</v>
      </c>
    </row>
    <row r="24" spans="1:17" ht="18" customHeight="1">
      <c r="A24" s="19" t="s">
        <v>85</v>
      </c>
      <c r="B24" s="19">
        <f aca="true" t="shared" si="2" ref="B24:G24">SUM(B4:B7)-B5</f>
        <v>2814206</v>
      </c>
      <c r="C24" s="15">
        <f t="shared" si="2"/>
        <v>2938448</v>
      </c>
      <c r="D24" s="15">
        <f t="shared" si="2"/>
        <v>3106983</v>
      </c>
      <c r="E24" s="15">
        <f t="shared" si="2"/>
        <v>3264411</v>
      </c>
      <c r="F24" s="15">
        <f t="shared" si="2"/>
        <v>3306693</v>
      </c>
      <c r="G24" s="15">
        <f t="shared" si="2"/>
        <v>3340906</v>
      </c>
      <c r="H24" s="15">
        <f aca="true" t="shared" si="3" ref="H24:M24">SUM(H4:H7)-H5</f>
        <v>3348273</v>
      </c>
      <c r="I24" s="15">
        <f t="shared" si="3"/>
        <v>3461940</v>
      </c>
      <c r="J24" s="17">
        <f t="shared" si="3"/>
        <v>3569954</v>
      </c>
      <c r="K24" s="16">
        <f t="shared" si="3"/>
        <v>3661313</v>
      </c>
      <c r="L24" s="21">
        <f t="shared" si="3"/>
        <v>3643259</v>
      </c>
      <c r="M24" s="21">
        <f t="shared" si="3"/>
        <v>3563346</v>
      </c>
      <c r="N24" s="21">
        <f>SUM(N4:N7)-N5</f>
        <v>3673378</v>
      </c>
      <c r="O24" s="21">
        <f>SUM(O4:O7)-O5</f>
        <v>3680022</v>
      </c>
      <c r="P24" s="21">
        <f>SUM(P4:P7)-P5</f>
        <v>3627787</v>
      </c>
      <c r="Q24" s="21">
        <f>SUM(Q4:Q7)-Q5</f>
        <v>3598293</v>
      </c>
    </row>
    <row r="25" spans="1:17" ht="18" customHeight="1">
      <c r="A25" s="19" t="s">
        <v>187</v>
      </c>
      <c r="B25" s="19">
        <f aca="true" t="shared" si="4" ref="B25:G25">+B18+B21+B22</f>
        <v>2287052</v>
      </c>
      <c r="C25" s="15">
        <f t="shared" si="4"/>
        <v>2090426</v>
      </c>
      <c r="D25" s="15">
        <f t="shared" si="4"/>
        <v>1333452</v>
      </c>
      <c r="E25" s="15">
        <f t="shared" si="4"/>
        <v>2190648</v>
      </c>
      <c r="F25" s="15">
        <f t="shared" si="4"/>
        <v>2031181</v>
      </c>
      <c r="G25" s="15">
        <f t="shared" si="4"/>
        <v>2112480</v>
      </c>
      <c r="H25" s="15">
        <f aca="true" t="shared" si="5" ref="H25:M25">+H18+H21+H22</f>
        <v>1872435</v>
      </c>
      <c r="I25" s="15">
        <f t="shared" si="5"/>
        <v>2339528</v>
      </c>
      <c r="J25" s="17">
        <f t="shared" si="5"/>
        <v>1573469</v>
      </c>
      <c r="K25" s="16">
        <f t="shared" si="5"/>
        <v>3287612</v>
      </c>
      <c r="L25" s="21">
        <f t="shared" si="5"/>
        <v>1839625</v>
      </c>
      <c r="M25" s="21">
        <f t="shared" si="5"/>
        <v>1655712</v>
      </c>
      <c r="N25" s="21">
        <f>+N18+N21+N22</f>
        <v>1194709</v>
      </c>
      <c r="O25" s="21">
        <f>+O18+O21+O22</f>
        <v>1554549</v>
      </c>
      <c r="P25" s="21">
        <f>+P18+P21+P22</f>
        <v>676519</v>
      </c>
      <c r="Q25" s="21">
        <f>+Q18+Q21+Q22</f>
        <v>488583</v>
      </c>
    </row>
    <row r="26" ht="18" customHeight="1"/>
    <row r="27" ht="18" customHeight="1"/>
    <row r="28" ht="18" customHeight="1"/>
    <row r="29" ht="18" customHeight="1"/>
    <row r="30" spans="1:17" ht="18" customHeight="1">
      <c r="A30" s="33" t="s">
        <v>106</v>
      </c>
      <c r="L30" s="34"/>
      <c r="M30" s="34" t="str">
        <f>'財政指標'!$M$1</f>
        <v>日光市</v>
      </c>
      <c r="P30" s="34"/>
      <c r="Q30" s="34" t="str">
        <f>'財政指標'!$M$1</f>
        <v>日光市</v>
      </c>
    </row>
    <row r="31" ht="18" customHeight="1"/>
    <row r="32" spans="1:17" ht="18" customHeight="1">
      <c r="A32" s="15"/>
      <c r="B32" s="21" t="s">
        <v>10</v>
      </c>
      <c r="C32" s="15" t="s">
        <v>9</v>
      </c>
      <c r="D32" s="15" t="s">
        <v>8</v>
      </c>
      <c r="E32" s="15" t="s">
        <v>7</v>
      </c>
      <c r="F32" s="15" t="s">
        <v>6</v>
      </c>
      <c r="G32" s="15" t="s">
        <v>5</v>
      </c>
      <c r="H32" s="15" t="s">
        <v>4</v>
      </c>
      <c r="I32" s="15" t="s">
        <v>3</v>
      </c>
      <c r="J32" s="17" t="s">
        <v>173</v>
      </c>
      <c r="K32" s="17" t="s">
        <v>174</v>
      </c>
      <c r="L32" s="15" t="s">
        <v>90</v>
      </c>
      <c r="M32" s="15" t="s">
        <v>182</v>
      </c>
      <c r="N32" s="15" t="s">
        <v>190</v>
      </c>
      <c r="O32" s="2" t="s">
        <v>193</v>
      </c>
      <c r="P32" s="2" t="s">
        <v>194</v>
      </c>
      <c r="Q32" s="2" t="s">
        <v>200</v>
      </c>
    </row>
    <row r="33" spans="1:17" ht="18" customHeight="1">
      <c r="A33" s="19" t="s">
        <v>67</v>
      </c>
      <c r="B33" s="35">
        <f>B4/B$23*100</f>
        <v>24.783483048437844</v>
      </c>
      <c r="C33" s="35">
        <f aca="true" t="shared" si="6" ref="C33:L33">C4/C$23*100</f>
        <v>24.678577038492218</v>
      </c>
      <c r="D33" s="35">
        <f t="shared" si="6"/>
        <v>26.19732706332636</v>
      </c>
      <c r="E33" s="35">
        <f t="shared" si="6"/>
        <v>23.721706038538475</v>
      </c>
      <c r="F33" s="35">
        <f t="shared" si="6"/>
        <v>24.493820321358086</v>
      </c>
      <c r="G33" s="35">
        <f t="shared" si="6"/>
        <v>24.050197428830113</v>
      </c>
      <c r="H33" s="35">
        <f t="shared" si="6"/>
        <v>23.83880984929417</v>
      </c>
      <c r="I33" s="35">
        <f t="shared" si="6"/>
        <v>21.602145882522798</v>
      </c>
      <c r="J33" s="35">
        <f t="shared" si="6"/>
        <v>23.557712088346715</v>
      </c>
      <c r="K33" s="35">
        <f t="shared" si="6"/>
        <v>19.389491634627475</v>
      </c>
      <c r="L33" s="35">
        <f t="shared" si="6"/>
        <v>20.70581943513462</v>
      </c>
      <c r="M33" s="35">
        <f aca="true" t="shared" si="7" ref="M33:N51">M4/M$23*100</f>
        <v>22.410760658386604</v>
      </c>
      <c r="N33" s="35">
        <f t="shared" si="7"/>
        <v>23.985313580105398</v>
      </c>
      <c r="O33" s="35">
        <f aca="true" t="shared" si="8" ref="O33:P51">O4/O$23*100</f>
        <v>22.532983644854685</v>
      </c>
      <c r="P33" s="35">
        <f t="shared" si="8"/>
        <v>24.310851903520238</v>
      </c>
      <c r="Q33" s="35">
        <f aca="true" t="shared" si="9" ref="Q33:Q51">Q4/Q$23*100</f>
        <v>23.52147435455111</v>
      </c>
    </row>
    <row r="34" spans="1:17" ht="18" customHeight="1">
      <c r="A34" s="19" t="s">
        <v>68</v>
      </c>
      <c r="B34" s="35">
        <f aca="true" t="shared" si="10" ref="B34:L51">B5/B$23*100</f>
        <v>17.909873088194335</v>
      </c>
      <c r="C34" s="35">
        <f t="shared" si="10"/>
        <v>18.189785660226477</v>
      </c>
      <c r="D34" s="35">
        <f t="shared" si="10"/>
        <v>19.017522950485258</v>
      </c>
      <c r="E34" s="35">
        <f t="shared" si="10"/>
        <v>17.13113880696626</v>
      </c>
      <c r="F34" s="35">
        <f t="shared" si="10"/>
        <v>17.55393577647357</v>
      </c>
      <c r="G34" s="35">
        <f t="shared" si="10"/>
        <v>17.345250898446814</v>
      </c>
      <c r="H34" s="35">
        <f t="shared" si="10"/>
        <v>17.16861779365062</v>
      </c>
      <c r="I34" s="35">
        <f t="shared" si="10"/>
        <v>15.496236871501964</v>
      </c>
      <c r="J34" s="35">
        <f t="shared" si="10"/>
        <v>16.853314085721475</v>
      </c>
      <c r="K34" s="35">
        <f t="shared" si="10"/>
        <v>13.909445266903523</v>
      </c>
      <c r="L34" s="35">
        <f t="shared" si="10"/>
        <v>14.723606896129079</v>
      </c>
      <c r="M34" s="35">
        <f t="shared" si="7"/>
        <v>15.80846002423745</v>
      </c>
      <c r="N34" s="35">
        <f t="shared" si="7"/>
        <v>16.85447152973799</v>
      </c>
      <c r="O34" s="35">
        <f t="shared" si="8"/>
        <v>15.662680891332364</v>
      </c>
      <c r="P34" s="35">
        <f t="shared" si="8"/>
        <v>16.83703032826199</v>
      </c>
      <c r="Q34" s="35">
        <f t="shared" si="9"/>
        <v>16.24040446052498</v>
      </c>
    </row>
    <row r="35" spans="1:17" ht="18" customHeight="1">
      <c r="A35" s="19" t="s">
        <v>69</v>
      </c>
      <c r="B35" s="35">
        <f t="shared" si="10"/>
        <v>4.472400332509832</v>
      </c>
      <c r="C35" s="35">
        <f t="shared" si="10"/>
        <v>4.414344669453267</v>
      </c>
      <c r="D35" s="35">
        <f t="shared" si="10"/>
        <v>4.603580891406501</v>
      </c>
      <c r="E35" s="35">
        <f t="shared" si="10"/>
        <v>4.40379675744043</v>
      </c>
      <c r="F35" s="35">
        <f t="shared" si="10"/>
        <v>4.6487816359409075</v>
      </c>
      <c r="G35" s="35">
        <f t="shared" si="10"/>
        <v>4.743865549026795</v>
      </c>
      <c r="H35" s="35">
        <f t="shared" si="10"/>
        <v>4.598415984835068</v>
      </c>
      <c r="I35" s="35">
        <f t="shared" si="10"/>
        <v>5.051496791819905</v>
      </c>
      <c r="J35" s="35">
        <f t="shared" si="10"/>
        <v>5.99682485189352</v>
      </c>
      <c r="K35" s="35">
        <f t="shared" si="10"/>
        <v>5.397773945414212</v>
      </c>
      <c r="L35" s="35">
        <f t="shared" si="10"/>
        <v>6.112121525483756</v>
      </c>
      <c r="M35" s="35">
        <f t="shared" si="7"/>
        <v>4.687477958668095</v>
      </c>
      <c r="N35" s="35">
        <f t="shared" si="7"/>
        <v>5.65967552687139</v>
      </c>
      <c r="O35" s="35">
        <f t="shared" si="8"/>
        <v>5.912443215875183</v>
      </c>
      <c r="P35" s="35">
        <f t="shared" si="8"/>
        <v>6.638461407365748</v>
      </c>
      <c r="Q35" s="35">
        <f t="shared" si="9"/>
        <v>7.080914471389338</v>
      </c>
    </row>
    <row r="36" spans="1:17" ht="18" customHeight="1">
      <c r="A36" s="19" t="s">
        <v>70</v>
      </c>
      <c r="B36" s="35">
        <f t="shared" si="10"/>
        <v>8.03098160622812</v>
      </c>
      <c r="C36" s="35">
        <f t="shared" si="10"/>
        <v>8.371761290730575</v>
      </c>
      <c r="D36" s="35">
        <f t="shared" si="10"/>
        <v>9.136233442930772</v>
      </c>
      <c r="E36" s="35">
        <f t="shared" si="10"/>
        <v>8.373904554662106</v>
      </c>
      <c r="F36" s="35">
        <f t="shared" si="10"/>
        <v>9.083790042597425</v>
      </c>
      <c r="G36" s="35">
        <f t="shared" si="10"/>
        <v>9.441997605973004</v>
      </c>
      <c r="H36" s="35">
        <f t="shared" si="10"/>
        <v>9.62370943822866</v>
      </c>
      <c r="I36" s="35">
        <f t="shared" si="10"/>
        <v>8.845213077832845</v>
      </c>
      <c r="J36" s="35">
        <f t="shared" si="10"/>
        <v>9.92969283306649</v>
      </c>
      <c r="K36" s="35">
        <f t="shared" si="10"/>
        <v>8.816604270933622</v>
      </c>
      <c r="L36" s="35">
        <f t="shared" si="10"/>
        <v>9.724066773138809</v>
      </c>
      <c r="M36" s="35">
        <f t="shared" si="7"/>
        <v>10.982193809832197</v>
      </c>
      <c r="N36" s="35">
        <f t="shared" si="7"/>
        <v>12.12783876460676</v>
      </c>
      <c r="O36" s="35">
        <f t="shared" si="8"/>
        <v>11.954153337446455</v>
      </c>
      <c r="P36" s="35">
        <f t="shared" si="8"/>
        <v>13.212392784712431</v>
      </c>
      <c r="Q36" s="35">
        <f t="shared" si="9"/>
        <v>12.20656601155343</v>
      </c>
    </row>
    <row r="37" spans="1:17" ht="18" customHeight="1">
      <c r="A37" s="19" t="s">
        <v>71</v>
      </c>
      <c r="B37" s="35">
        <f t="shared" si="10"/>
        <v>7.979652984599028</v>
      </c>
      <c r="C37" s="35">
        <f t="shared" si="10"/>
        <v>8.371761290730575</v>
      </c>
      <c r="D37" s="35">
        <f t="shared" si="10"/>
        <v>9.136233442930772</v>
      </c>
      <c r="E37" s="35">
        <f t="shared" si="10"/>
        <v>8.373904554662106</v>
      </c>
      <c r="F37" s="35">
        <f t="shared" si="10"/>
        <v>9.083790042597425</v>
      </c>
      <c r="G37" s="35">
        <f t="shared" si="10"/>
        <v>9.430083550603662</v>
      </c>
      <c r="H37" s="35">
        <f t="shared" si="10"/>
        <v>9.602259280234096</v>
      </c>
      <c r="I37" s="35">
        <f t="shared" si="10"/>
        <v>8.817188798737687</v>
      </c>
      <c r="J37" s="35">
        <f t="shared" si="10"/>
        <v>9.913102606789074</v>
      </c>
      <c r="K37" s="35">
        <f t="shared" si="10"/>
        <v>8.750916662001137</v>
      </c>
      <c r="L37" s="35">
        <f t="shared" si="10"/>
        <v>9.713254397642862</v>
      </c>
      <c r="M37" s="35">
        <f t="shared" si="7"/>
        <v>10.97478792231192</v>
      </c>
      <c r="N37" s="35">
        <f t="shared" si="7"/>
        <v>12.093621093823739</v>
      </c>
      <c r="O37" s="35">
        <f t="shared" si="8"/>
        <v>11.917563392929678</v>
      </c>
      <c r="P37" s="35">
        <f t="shared" si="8"/>
        <v>13.205587976793048</v>
      </c>
      <c r="Q37" s="35">
        <f t="shared" si="9"/>
        <v>12.203651242262776</v>
      </c>
    </row>
    <row r="38" spans="1:17" ht="18" customHeight="1">
      <c r="A38" s="19" t="s">
        <v>72</v>
      </c>
      <c r="B38" s="35">
        <f t="shared" si="10"/>
        <v>0.05132862162909148</v>
      </c>
      <c r="C38" s="35">
        <f t="shared" si="10"/>
        <v>0</v>
      </c>
      <c r="D38" s="35">
        <f t="shared" si="10"/>
        <v>0</v>
      </c>
      <c r="E38" s="35">
        <f t="shared" si="10"/>
        <v>0</v>
      </c>
      <c r="F38" s="35">
        <f t="shared" si="10"/>
        <v>0</v>
      </c>
      <c r="G38" s="35">
        <f t="shared" si="10"/>
        <v>0.011914055369342012</v>
      </c>
      <c r="H38" s="35">
        <f t="shared" si="10"/>
        <v>0.021450157994565962</v>
      </c>
      <c r="I38" s="35">
        <f t="shared" si="10"/>
        <v>0.028024279095159296</v>
      </c>
      <c r="J38" s="35">
        <f t="shared" si="10"/>
        <v>0.016590226277414244</v>
      </c>
      <c r="K38" s="35">
        <f t="shared" si="10"/>
        <v>0.06568760893248687</v>
      </c>
      <c r="L38" s="35">
        <f t="shared" si="10"/>
        <v>0.010812375495947515</v>
      </c>
      <c r="M38" s="35">
        <f t="shared" si="7"/>
        <v>0.007405887520278025</v>
      </c>
      <c r="N38" s="35">
        <f t="shared" si="7"/>
        <v>0.03421767078302176</v>
      </c>
      <c r="O38" s="35">
        <f t="shared" si="8"/>
        <v>0.0365899445167778</v>
      </c>
      <c r="P38" s="35">
        <f t="shared" si="8"/>
        <v>0.0068048079193843295</v>
      </c>
      <c r="Q38" s="35">
        <f t="shared" si="9"/>
        <v>0.0029147692906569865</v>
      </c>
    </row>
    <row r="39" spans="1:17" ht="18" customHeight="1">
      <c r="A39" s="19" t="s">
        <v>73</v>
      </c>
      <c r="B39" s="35">
        <f t="shared" si="10"/>
        <v>8.46303504523252</v>
      </c>
      <c r="C39" s="35">
        <f t="shared" si="10"/>
        <v>9.003374622350332</v>
      </c>
      <c r="D39" s="35">
        <f t="shared" si="10"/>
        <v>10.326294786047194</v>
      </c>
      <c r="E39" s="35">
        <f t="shared" si="10"/>
        <v>10.634369056245728</v>
      </c>
      <c r="F39" s="35">
        <f t="shared" si="10"/>
        <v>11.611601833372484</v>
      </c>
      <c r="G39" s="35">
        <f t="shared" si="10"/>
        <v>11.787006446522543</v>
      </c>
      <c r="H39" s="35">
        <f t="shared" si="10"/>
        <v>12.939651509388622</v>
      </c>
      <c r="I39" s="35">
        <f t="shared" si="10"/>
        <v>12.759270724790095</v>
      </c>
      <c r="J39" s="35">
        <f t="shared" si="10"/>
        <v>14.621718508543083</v>
      </c>
      <c r="K39" s="35">
        <f t="shared" si="10"/>
        <v>13.692264061067357</v>
      </c>
      <c r="L39" s="35">
        <f t="shared" si="10"/>
        <v>13.830984115737754</v>
      </c>
      <c r="M39" s="35">
        <f t="shared" si="7"/>
        <v>15.319927928852184</v>
      </c>
      <c r="N39" s="35">
        <f t="shared" si="7"/>
        <v>15.869914627536843</v>
      </c>
      <c r="O39" s="35">
        <f t="shared" si="8"/>
        <v>15.125391643045496</v>
      </c>
      <c r="P39" s="35">
        <f t="shared" si="8"/>
        <v>16.726777832151317</v>
      </c>
      <c r="Q39" s="35">
        <f t="shared" si="9"/>
        <v>15.766415385794105</v>
      </c>
    </row>
    <row r="40" spans="1:17" ht="18" customHeight="1">
      <c r="A40" s="19" t="s">
        <v>74</v>
      </c>
      <c r="B40" s="35">
        <f t="shared" si="10"/>
        <v>0.45844647315131504</v>
      </c>
      <c r="C40" s="35">
        <f t="shared" si="10"/>
        <v>0.5189814219823217</v>
      </c>
      <c r="D40" s="35">
        <f t="shared" si="10"/>
        <v>0.39410346154207054</v>
      </c>
      <c r="E40" s="35">
        <f t="shared" si="10"/>
        <v>0.31410807361620763</v>
      </c>
      <c r="F40" s="35">
        <f t="shared" si="10"/>
        <v>0.49789093727283995</v>
      </c>
      <c r="G40" s="35">
        <f t="shared" si="10"/>
        <v>0.46657088880111985</v>
      </c>
      <c r="H40" s="35">
        <f t="shared" si="10"/>
        <v>0.7424914784785688</v>
      </c>
      <c r="I40" s="35">
        <f t="shared" si="10"/>
        <v>0.8287516593592991</v>
      </c>
      <c r="J40" s="35">
        <f t="shared" si="10"/>
        <v>1.0606131659150926</v>
      </c>
      <c r="K40" s="35">
        <f t="shared" si="10"/>
        <v>0.7058503915833219</v>
      </c>
      <c r="L40" s="35">
        <f t="shared" si="10"/>
        <v>0.6379602443596862</v>
      </c>
      <c r="M40" s="35">
        <f t="shared" si="7"/>
        <v>0.6213144221377259</v>
      </c>
      <c r="N40" s="35">
        <f t="shared" si="7"/>
        <v>0.7307047703003808</v>
      </c>
      <c r="O40" s="35">
        <f t="shared" si="8"/>
        <v>0.4497280729295888</v>
      </c>
      <c r="P40" s="35">
        <f t="shared" si="8"/>
        <v>0.3708559450161782</v>
      </c>
      <c r="Q40" s="35">
        <f t="shared" si="9"/>
        <v>0.36746317992049937</v>
      </c>
    </row>
    <row r="41" spans="1:17" ht="18" customHeight="1">
      <c r="A41" s="19" t="s">
        <v>75</v>
      </c>
      <c r="B41" s="35">
        <f t="shared" si="10"/>
        <v>9.113731982978084</v>
      </c>
      <c r="C41" s="35">
        <f t="shared" si="10"/>
        <v>9.624737098712167</v>
      </c>
      <c r="D41" s="35">
        <f t="shared" si="10"/>
        <v>11.508862250556996</v>
      </c>
      <c r="E41" s="35">
        <f t="shared" si="10"/>
        <v>9.898625149643824</v>
      </c>
      <c r="F41" s="35">
        <f t="shared" si="10"/>
        <v>11.082266856317386</v>
      </c>
      <c r="G41" s="35">
        <f t="shared" si="10"/>
        <v>11.213540959114647</v>
      </c>
      <c r="H41" s="35">
        <f t="shared" si="10"/>
        <v>12.860080176075448</v>
      </c>
      <c r="I41" s="35">
        <f t="shared" si="10"/>
        <v>11.061397268201887</v>
      </c>
      <c r="J41" s="35">
        <f t="shared" si="10"/>
        <v>12.522689899472079</v>
      </c>
      <c r="K41" s="35">
        <f t="shared" si="10"/>
        <v>9.883998087285496</v>
      </c>
      <c r="L41" s="35">
        <f t="shared" si="10"/>
        <v>13.695388100589595</v>
      </c>
      <c r="M41" s="35">
        <f t="shared" si="7"/>
        <v>12.953581222174487</v>
      </c>
      <c r="N41" s="35">
        <f t="shared" si="7"/>
        <v>14.494794115151958</v>
      </c>
      <c r="O41" s="35">
        <f t="shared" si="8"/>
        <v>13.993957664127802</v>
      </c>
      <c r="P41" s="35">
        <f t="shared" si="8"/>
        <v>15.86436885710877</v>
      </c>
      <c r="Q41" s="35">
        <f t="shared" si="9"/>
        <v>15.15737136825695</v>
      </c>
    </row>
    <row r="42" spans="1:17" ht="18" customHeight="1">
      <c r="A42" s="19" t="s">
        <v>76</v>
      </c>
      <c r="B42" s="35">
        <f t="shared" si="10"/>
        <v>5.754277672208586</v>
      </c>
      <c r="C42" s="35">
        <f t="shared" si="10"/>
        <v>6.15951452765487</v>
      </c>
      <c r="D42" s="35">
        <f t="shared" si="10"/>
        <v>6.998961268730358</v>
      </c>
      <c r="E42" s="35">
        <f t="shared" si="10"/>
        <v>6.0277264414192855</v>
      </c>
      <c r="F42" s="35">
        <f t="shared" si="10"/>
        <v>6.58819683229044</v>
      </c>
      <c r="G42" s="35">
        <f t="shared" si="10"/>
        <v>7.048668744511495</v>
      </c>
      <c r="H42" s="35">
        <f t="shared" si="10"/>
        <v>7.0413923255495146</v>
      </c>
      <c r="I42" s="35">
        <f t="shared" si="10"/>
        <v>6.40705978041188</v>
      </c>
      <c r="J42" s="35">
        <f t="shared" si="10"/>
        <v>7.006384361477583</v>
      </c>
      <c r="K42" s="35">
        <f t="shared" si="10"/>
        <v>6.142117257475786</v>
      </c>
      <c r="L42" s="35">
        <f t="shared" si="10"/>
        <v>6.570223219385807</v>
      </c>
      <c r="M42" s="35">
        <f t="shared" si="7"/>
        <v>7.0844420791201</v>
      </c>
      <c r="N42" s="35">
        <f t="shared" si="7"/>
        <v>7.4304428328365</v>
      </c>
      <c r="O42" s="35">
        <f t="shared" si="8"/>
        <v>6.894300838944963</v>
      </c>
      <c r="P42" s="35">
        <f t="shared" si="8"/>
        <v>7.466992420977799</v>
      </c>
      <c r="Q42" s="35">
        <f t="shared" si="9"/>
        <v>6.9715927774634325</v>
      </c>
    </row>
    <row r="43" spans="1:17" ht="18" customHeight="1">
      <c r="A43" s="19" t="s">
        <v>77</v>
      </c>
      <c r="B43" s="35">
        <f t="shared" si="10"/>
        <v>5.644796928656396</v>
      </c>
      <c r="C43" s="35">
        <f t="shared" si="10"/>
        <v>5.919856161630998</v>
      </c>
      <c r="D43" s="35">
        <f t="shared" si="10"/>
        <v>7.722242667214076</v>
      </c>
      <c r="E43" s="35">
        <f t="shared" si="10"/>
        <v>5.63714026921856</v>
      </c>
      <c r="F43" s="35">
        <f t="shared" si="10"/>
        <v>6.215746805193076</v>
      </c>
      <c r="G43" s="35">
        <f t="shared" si="10"/>
        <v>6.641313343204107</v>
      </c>
      <c r="H43" s="35">
        <f t="shared" si="10"/>
        <v>6.5847324436652</v>
      </c>
      <c r="I43" s="35">
        <f t="shared" si="10"/>
        <v>6.134128116791004</v>
      </c>
      <c r="J43" s="35">
        <f t="shared" si="10"/>
        <v>6.6459119249219265</v>
      </c>
      <c r="K43" s="35">
        <f t="shared" si="10"/>
        <v>5.499687485946046</v>
      </c>
      <c r="L43" s="35">
        <f t="shared" si="10"/>
        <v>6.340756126068286</v>
      </c>
      <c r="M43" s="35">
        <f t="shared" si="7"/>
        <v>7.585787535453148</v>
      </c>
      <c r="N43" s="35">
        <f t="shared" si="7"/>
        <v>7.5502558535642885</v>
      </c>
      <c r="O43" s="35">
        <f t="shared" si="8"/>
        <v>7.4803327675962175</v>
      </c>
      <c r="P43" s="35">
        <f t="shared" si="8"/>
        <v>8.973606109962775</v>
      </c>
      <c r="Q43" s="35">
        <f t="shared" si="9"/>
        <v>8.299180961726343</v>
      </c>
    </row>
    <row r="44" spans="1:17" ht="18" customHeight="1">
      <c r="A44" s="19" t="s">
        <v>78</v>
      </c>
      <c r="B44" s="35">
        <f t="shared" si="10"/>
        <v>3.269980335069638</v>
      </c>
      <c r="C44" s="35">
        <f t="shared" si="10"/>
        <v>5.333402692353984</v>
      </c>
      <c r="D44" s="35">
        <f t="shared" si="10"/>
        <v>7.0905074152764325</v>
      </c>
      <c r="E44" s="35">
        <f t="shared" si="10"/>
        <v>8.068730106889324</v>
      </c>
      <c r="F44" s="35">
        <f t="shared" si="10"/>
        <v>3.459457072411924</v>
      </c>
      <c r="G44" s="35">
        <f t="shared" si="10"/>
        <v>1.9862138013287205</v>
      </c>
      <c r="H44" s="35">
        <f t="shared" si="10"/>
        <v>1.501658834952913</v>
      </c>
      <c r="I44" s="35">
        <f t="shared" si="10"/>
        <v>3.676574184153044</v>
      </c>
      <c r="J44" s="35">
        <f t="shared" si="10"/>
        <v>1.9907939728371544</v>
      </c>
      <c r="K44" s="35">
        <f t="shared" si="10"/>
        <v>0.4931848073197125</v>
      </c>
      <c r="L44" s="35">
        <f t="shared" si="10"/>
        <v>5.043762538168036</v>
      </c>
      <c r="M44" s="35">
        <f t="shared" si="7"/>
        <v>2.7492407095118097</v>
      </c>
      <c r="N44" s="35">
        <f t="shared" si="7"/>
        <v>0.07052774815430407</v>
      </c>
      <c r="O44" s="35">
        <f t="shared" si="8"/>
        <v>0.018937190006433156</v>
      </c>
      <c r="P44" s="35">
        <f t="shared" si="8"/>
        <v>0.009811583511670429</v>
      </c>
      <c r="Q44" s="35">
        <f t="shared" si="9"/>
        <v>6.232133653950024</v>
      </c>
    </row>
    <row r="45" spans="1:17" ht="18" customHeight="1">
      <c r="A45" s="19" t="s">
        <v>79</v>
      </c>
      <c r="B45" s="35">
        <f t="shared" si="10"/>
        <v>5.460814161505759</v>
      </c>
      <c r="C45" s="35">
        <f t="shared" si="10"/>
        <v>5.482409838373082</v>
      </c>
      <c r="D45" s="35">
        <f t="shared" si="10"/>
        <v>5.879892535467062</v>
      </c>
      <c r="E45" s="35">
        <f t="shared" si="10"/>
        <v>4.453965942871531</v>
      </c>
      <c r="F45" s="35">
        <f t="shared" si="10"/>
        <v>5.425565021650146</v>
      </c>
      <c r="G45" s="35">
        <f t="shared" si="10"/>
        <v>5.492345190813153</v>
      </c>
      <c r="H45" s="35">
        <f t="shared" si="10"/>
        <v>6.02585750047345</v>
      </c>
      <c r="I45" s="35">
        <f t="shared" si="10"/>
        <v>6.05141906623061</v>
      </c>
      <c r="J45" s="35">
        <f t="shared" si="10"/>
        <v>6.271238254672803</v>
      </c>
      <c r="K45" s="35">
        <f t="shared" si="10"/>
        <v>5.947137857704687</v>
      </c>
      <c r="L45" s="35">
        <f t="shared" si="10"/>
        <v>5.457641816892321</v>
      </c>
      <c r="M45" s="35">
        <f t="shared" si="7"/>
        <v>4.99560776367845</v>
      </c>
      <c r="N45" s="35">
        <f t="shared" si="7"/>
        <v>5.925013151457714</v>
      </c>
      <c r="O45" s="35">
        <f t="shared" si="8"/>
        <v>5.466096391943845</v>
      </c>
      <c r="P45" s="35">
        <f t="shared" si="8"/>
        <v>5.657485653906739</v>
      </c>
      <c r="Q45" s="35">
        <f t="shared" si="9"/>
        <v>5.5557882083424746</v>
      </c>
    </row>
    <row r="46" spans="1:17" ht="18" customHeight="1">
      <c r="A46" s="19" t="s">
        <v>87</v>
      </c>
      <c r="B46" s="35">
        <f t="shared" si="10"/>
        <v>0</v>
      </c>
      <c r="C46" s="35">
        <f t="shared" si="10"/>
        <v>0</v>
      </c>
      <c r="D46" s="35">
        <f t="shared" si="10"/>
        <v>0.0007712396507672614</v>
      </c>
      <c r="E46" s="35">
        <f t="shared" si="10"/>
        <v>0</v>
      </c>
      <c r="F46" s="35">
        <f t="shared" si="10"/>
        <v>0</v>
      </c>
      <c r="G46" s="35">
        <f t="shared" si="10"/>
        <v>0</v>
      </c>
      <c r="H46" s="35">
        <f t="shared" si="10"/>
        <v>0</v>
      </c>
      <c r="I46" s="35">
        <f t="shared" si="10"/>
        <v>0</v>
      </c>
      <c r="J46" s="35">
        <f t="shared" si="10"/>
        <v>0</v>
      </c>
      <c r="K46" s="35">
        <f t="shared" si="10"/>
        <v>0</v>
      </c>
      <c r="L46" s="35">
        <f t="shared" si="10"/>
        <v>0</v>
      </c>
      <c r="M46" s="35">
        <f t="shared" si="7"/>
        <v>0</v>
      </c>
      <c r="N46" s="35">
        <f t="shared" si="7"/>
        <v>0</v>
      </c>
      <c r="O46" s="35">
        <f t="shared" si="8"/>
        <v>1.0978081163149656E-05</v>
      </c>
      <c r="P46" s="35">
        <f t="shared" si="8"/>
        <v>0</v>
      </c>
      <c r="Q46" s="35">
        <f t="shared" si="9"/>
        <v>1.1897017512885659E-05</v>
      </c>
    </row>
    <row r="47" spans="1:17" ht="18" customHeight="1">
      <c r="A47" s="19" t="s">
        <v>80</v>
      </c>
      <c r="B47" s="35">
        <f t="shared" si="10"/>
        <v>30.302330086230494</v>
      </c>
      <c r="C47" s="35">
        <f t="shared" si="10"/>
        <v>26.592656511690056</v>
      </c>
      <c r="D47" s="35">
        <f t="shared" si="10"/>
        <v>16.859195933818896</v>
      </c>
      <c r="E47" s="35">
        <f t="shared" si="10"/>
        <v>23.89530237751848</v>
      </c>
      <c r="F47" s="35">
        <f t="shared" si="10"/>
        <v>22.85069583810389</v>
      </c>
      <c r="G47" s="35">
        <f t="shared" si="10"/>
        <v>23.543924466949026</v>
      </c>
      <c r="H47" s="35">
        <f t="shared" si="10"/>
        <v>21.13945467264467</v>
      </c>
      <c r="I47" s="35">
        <f t="shared" si="10"/>
        <v>23.94336778210749</v>
      </c>
      <c r="J47" s="35">
        <f t="shared" si="10"/>
        <v>17.248714478666518</v>
      </c>
      <c r="K47" s="35">
        <f t="shared" si="10"/>
        <v>29.836822691181965</v>
      </c>
      <c r="L47" s="35">
        <f t="shared" si="10"/>
        <v>18.20511156556076</v>
      </c>
      <c r="M47" s="35">
        <f t="shared" si="7"/>
        <v>17.596987203737783</v>
      </c>
      <c r="N47" s="35">
        <f t="shared" si="7"/>
        <v>12.518345515915822</v>
      </c>
      <c r="O47" s="35">
        <f t="shared" si="8"/>
        <v>15.839735384331643</v>
      </c>
      <c r="P47" s="35">
        <f t="shared" si="8"/>
        <v>8.235387922744126</v>
      </c>
      <c r="Q47" s="35">
        <f t="shared" si="9"/>
        <v>5.812656713463189</v>
      </c>
    </row>
    <row r="48" spans="1:17" ht="18" customHeight="1">
      <c r="A48" s="19" t="s">
        <v>81</v>
      </c>
      <c r="B48" s="35">
        <f t="shared" si="10"/>
        <v>12.518155148112356</v>
      </c>
      <c r="C48" s="35">
        <f t="shared" si="10"/>
        <v>3.697358543297369</v>
      </c>
      <c r="D48" s="35">
        <f t="shared" si="10"/>
        <v>1.9917649600889906</v>
      </c>
      <c r="E48" s="35">
        <f t="shared" si="10"/>
        <v>7.459857104474338</v>
      </c>
      <c r="F48" s="35">
        <f t="shared" si="10"/>
        <v>7.356968924040448</v>
      </c>
      <c r="G48" s="35">
        <f t="shared" si="10"/>
        <v>4.869586872977057</v>
      </c>
      <c r="H48" s="35">
        <f t="shared" si="10"/>
        <v>3.656086786407125</v>
      </c>
      <c r="I48" s="35">
        <f t="shared" si="10"/>
        <v>4.911949622333617</v>
      </c>
      <c r="J48" s="35">
        <f t="shared" si="10"/>
        <v>1.1562060497255535</v>
      </c>
      <c r="K48" s="35">
        <f t="shared" si="10"/>
        <v>4.480405231145674</v>
      </c>
      <c r="L48" s="35">
        <f t="shared" si="10"/>
        <v>4.803192198399668</v>
      </c>
      <c r="M48" s="35">
        <f t="shared" si="7"/>
        <v>3.1546943495108692</v>
      </c>
      <c r="N48" s="35">
        <f t="shared" si="7"/>
        <v>2.6396277699653683</v>
      </c>
      <c r="O48" s="35">
        <f t="shared" si="8"/>
        <v>5.300294432136796</v>
      </c>
      <c r="P48" s="35">
        <f t="shared" si="8"/>
        <v>1.5574367177209858</v>
      </c>
      <c r="Q48" s="35">
        <f t="shared" si="9"/>
        <v>1.2556469193624913</v>
      </c>
    </row>
    <row r="49" spans="1:17" ht="18" customHeight="1">
      <c r="A49" s="19" t="s">
        <v>82</v>
      </c>
      <c r="B49" s="35">
        <f t="shared" si="10"/>
        <v>17.41196955897399</v>
      </c>
      <c r="C49" s="35">
        <f t="shared" si="10"/>
        <v>22.435743457302383</v>
      </c>
      <c r="D49" s="35">
        <f t="shared" si="10"/>
        <v>14.746384910541984</v>
      </c>
      <c r="E49" s="35">
        <f t="shared" si="10"/>
        <v>16.34717121042356</v>
      </c>
      <c r="F49" s="35">
        <f t="shared" si="10"/>
        <v>14.967362936355414</v>
      </c>
      <c r="G49" s="35">
        <f t="shared" si="10"/>
        <v>18.297162177303345</v>
      </c>
      <c r="H49" s="35">
        <f t="shared" si="10"/>
        <v>17.252076754962808</v>
      </c>
      <c r="I49" s="35">
        <f t="shared" si="10"/>
        <v>18.710118210572364</v>
      </c>
      <c r="J49" s="35">
        <f t="shared" si="10"/>
        <v>15.966422709232617</v>
      </c>
      <c r="K49" s="35">
        <f t="shared" si="10"/>
        <v>25.20318920362608</v>
      </c>
      <c r="L49" s="35">
        <f t="shared" si="10"/>
        <v>13.097899039092756</v>
      </c>
      <c r="M49" s="35">
        <f t="shared" si="7"/>
        <v>14.228761774078752</v>
      </c>
      <c r="N49" s="35">
        <f t="shared" si="7"/>
        <v>9.735876880976862</v>
      </c>
      <c r="O49" s="35">
        <f t="shared" si="8"/>
        <v>10.316311452553832</v>
      </c>
      <c r="P49" s="35">
        <f t="shared" si="8"/>
        <v>6.577717236493248</v>
      </c>
      <c r="Q49" s="35">
        <f t="shared" si="9"/>
        <v>4.539782912742039</v>
      </c>
    </row>
    <row r="50" spans="1:17" ht="18" customHeight="1">
      <c r="A50" s="19" t="s">
        <v>83</v>
      </c>
      <c r="B50" s="35">
        <f t="shared" si="10"/>
        <v>0</v>
      </c>
      <c r="C50" s="35">
        <f t="shared" si="10"/>
        <v>0.059898654231002255</v>
      </c>
      <c r="D50" s="35">
        <f t="shared" si="10"/>
        <v>0.2809883127628722</v>
      </c>
      <c r="E50" s="35">
        <f t="shared" si="10"/>
        <v>0.5983516733553323</v>
      </c>
      <c r="F50" s="35">
        <f t="shared" si="10"/>
        <v>0.6303836357818375</v>
      </c>
      <c r="G50" s="35">
        <f t="shared" si="10"/>
        <v>0.6330243194367684</v>
      </c>
      <c r="H50" s="35">
        <f t="shared" si="10"/>
        <v>0.14513811196323168</v>
      </c>
      <c r="I50" s="35">
        <f t="shared" si="10"/>
        <v>0.04623544619102571</v>
      </c>
      <c r="J50" s="35">
        <f t="shared" si="10"/>
        <v>0.1540900216646235</v>
      </c>
      <c r="K50" s="35">
        <f t="shared" si="10"/>
        <v>0.3371847669361049</v>
      </c>
      <c r="L50" s="35">
        <f t="shared" si="10"/>
        <v>0.2463877588663736</v>
      </c>
      <c r="M50" s="35">
        <f t="shared" si="7"/>
        <v>0.09712078756751326</v>
      </c>
      <c r="N50" s="35">
        <f t="shared" si="7"/>
        <v>1.0676163463351385</v>
      </c>
      <c r="O50" s="35">
        <f t="shared" si="8"/>
        <v>1.226218731680327</v>
      </c>
      <c r="P50" s="35">
        <f t="shared" si="8"/>
        <v>0</v>
      </c>
      <c r="Q50" s="35">
        <f t="shared" si="9"/>
        <v>1.1897017512885659E-05</v>
      </c>
    </row>
    <row r="51" spans="1:17" ht="18" customHeight="1">
      <c r="A51" s="19" t="s">
        <v>84</v>
      </c>
      <c r="B51" s="35">
        <f t="shared" si="10"/>
        <v>0</v>
      </c>
      <c r="C51" s="35">
        <f t="shared" si="10"/>
        <v>0</v>
      </c>
      <c r="D51" s="35">
        <f t="shared" si="10"/>
        <v>0</v>
      </c>
      <c r="E51" s="35">
        <f t="shared" si="10"/>
        <v>0</v>
      </c>
      <c r="F51" s="35">
        <f t="shared" si="10"/>
        <v>0</v>
      </c>
      <c r="G51" s="35">
        <f t="shared" si="10"/>
        <v>0</v>
      </c>
      <c r="H51" s="35">
        <f t="shared" si="10"/>
        <v>0</v>
      </c>
      <c r="I51" s="35">
        <f t="shared" si="10"/>
        <v>0</v>
      </c>
      <c r="J51" s="35">
        <f t="shared" si="10"/>
        <v>0</v>
      </c>
      <c r="K51" s="35">
        <f t="shared" si="10"/>
        <v>0</v>
      </c>
      <c r="L51" s="35">
        <f t="shared" si="10"/>
        <v>0</v>
      </c>
      <c r="M51" s="35">
        <f t="shared" si="7"/>
        <v>0</v>
      </c>
      <c r="N51" s="35">
        <f t="shared" si="7"/>
        <v>0</v>
      </c>
      <c r="O51" s="35">
        <f t="shared" si="8"/>
        <v>1.0978081163149656E-05</v>
      </c>
      <c r="P51" s="35">
        <f t="shared" si="8"/>
        <v>0</v>
      </c>
      <c r="Q51" s="35">
        <f t="shared" si="9"/>
        <v>1.1897017512885659E-05</v>
      </c>
    </row>
    <row r="52" spans="1:17" ht="18" customHeight="1">
      <c r="A52" s="19" t="s">
        <v>66</v>
      </c>
      <c r="B52" s="35">
        <f aca="true" t="shared" si="11" ref="B52:L52">SUM(B33:B51)-B34-B37-B38-B42-B48-B49</f>
        <v>99.99999999999997</v>
      </c>
      <c r="C52" s="26">
        <f t="shared" si="11"/>
        <v>100.00000000000001</v>
      </c>
      <c r="D52" s="26">
        <f t="shared" si="11"/>
        <v>100.00000000000003</v>
      </c>
      <c r="E52" s="26">
        <f t="shared" si="11"/>
        <v>100</v>
      </c>
      <c r="F52" s="26">
        <f t="shared" si="11"/>
        <v>100.00000000000003</v>
      </c>
      <c r="G52" s="26">
        <f t="shared" si="11"/>
        <v>100</v>
      </c>
      <c r="H52" s="26">
        <f t="shared" si="11"/>
        <v>100</v>
      </c>
      <c r="I52" s="26">
        <f t="shared" si="11"/>
        <v>100.00000000000004</v>
      </c>
      <c r="J52" s="27">
        <f t="shared" si="11"/>
        <v>99.99999999999999</v>
      </c>
      <c r="K52" s="36">
        <f t="shared" si="11"/>
        <v>100.00000000000001</v>
      </c>
      <c r="L52" s="37">
        <f t="shared" si="11"/>
        <v>100.00000000000003</v>
      </c>
      <c r="M52" s="37">
        <f>SUM(M33:M51)-M34-M37-M38-M42-M48-M49</f>
        <v>99.99999999999997</v>
      </c>
      <c r="N52" s="37">
        <f>SUM(N33:N51)-N34-N37-N38-N42-N48-N49</f>
        <v>100</v>
      </c>
      <c r="O52" s="37">
        <f>SUM(O33:O51)-O34-O37-O38-O42-O48-O49</f>
        <v>100.00000000000001</v>
      </c>
      <c r="P52" s="37">
        <f>SUM(P33:P51)-P34-P37-P38-P42-P48-P49</f>
        <v>99.99999999999999</v>
      </c>
      <c r="Q52" s="37">
        <f>SUM(Q33:Q51)-Q34-Q37-Q38-Q42-Q48-Q49</f>
        <v>100</v>
      </c>
    </row>
    <row r="53" spans="1:17" ht="18" customHeight="1">
      <c r="A53" s="19" t="s">
        <v>85</v>
      </c>
      <c r="B53" s="35">
        <f aca="true" t="shared" si="12" ref="B53:G53">SUM(B33:B36)-B34</f>
        <v>37.286864987175804</v>
      </c>
      <c r="C53" s="26">
        <f t="shared" si="12"/>
        <v>37.46468299867606</v>
      </c>
      <c r="D53" s="26">
        <f t="shared" si="12"/>
        <v>39.93714139766363</v>
      </c>
      <c r="E53" s="26">
        <f t="shared" si="12"/>
        <v>36.49940735064101</v>
      </c>
      <c r="F53" s="26">
        <f t="shared" si="12"/>
        <v>38.22639199989642</v>
      </c>
      <c r="G53" s="26">
        <f t="shared" si="12"/>
        <v>38.236060583829904</v>
      </c>
      <c r="H53" s="26">
        <f aca="true" t="shared" si="13" ref="H53:M53">SUM(H33:H36)-H34</f>
        <v>38.0609352723579</v>
      </c>
      <c r="I53" s="26">
        <f t="shared" si="13"/>
        <v>35.49885575217555</v>
      </c>
      <c r="J53" s="27">
        <f t="shared" si="13"/>
        <v>39.48422977330672</v>
      </c>
      <c r="K53" s="36">
        <f t="shared" si="13"/>
        <v>33.60386985097531</v>
      </c>
      <c r="L53" s="37">
        <f t="shared" si="13"/>
        <v>36.54200773375719</v>
      </c>
      <c r="M53" s="37">
        <f t="shared" si="13"/>
        <v>38.0804324268869</v>
      </c>
      <c r="N53" s="37">
        <f>SUM(N33:N36)-N34</f>
        <v>41.772827871583544</v>
      </c>
      <c r="O53" s="37">
        <f>SUM(O33:O36)-O34</f>
        <v>40.39958019817633</v>
      </c>
      <c r="P53" s="37">
        <f>SUM(P33:P36)-P34</f>
        <v>44.16170609559842</v>
      </c>
      <c r="Q53" s="37">
        <f>SUM(Q33:Q36)-Q34</f>
        <v>42.80895483749387</v>
      </c>
    </row>
    <row r="54" spans="1:17" ht="18" customHeight="1">
      <c r="A54" s="19" t="s">
        <v>86</v>
      </c>
      <c r="B54" s="35">
        <f aca="true" t="shared" si="14" ref="B54:L54">+B47+B50+B51</f>
        <v>30.302330086230494</v>
      </c>
      <c r="C54" s="26">
        <f t="shared" si="14"/>
        <v>26.652555165921058</v>
      </c>
      <c r="D54" s="26">
        <f t="shared" si="14"/>
        <v>17.140184246581768</v>
      </c>
      <c r="E54" s="26">
        <f t="shared" si="14"/>
        <v>24.49365405087381</v>
      </c>
      <c r="F54" s="26">
        <f t="shared" si="14"/>
        <v>23.481079473885725</v>
      </c>
      <c r="G54" s="26">
        <f t="shared" si="14"/>
        <v>24.176948786385793</v>
      </c>
      <c r="H54" s="26">
        <f t="shared" si="14"/>
        <v>21.284592784607902</v>
      </c>
      <c r="I54" s="26">
        <f t="shared" si="14"/>
        <v>23.989603228298517</v>
      </c>
      <c r="J54" s="27">
        <f t="shared" si="14"/>
        <v>17.40280450033114</v>
      </c>
      <c r="K54" s="36">
        <f t="shared" si="14"/>
        <v>30.17400745811807</v>
      </c>
      <c r="L54" s="37">
        <f t="shared" si="14"/>
        <v>18.451499324427132</v>
      </c>
      <c r="M54" s="37">
        <f>+M47+M50+M51</f>
        <v>17.694107991305295</v>
      </c>
      <c r="N54" s="37">
        <f>+N47+N50+N51</f>
        <v>13.585961862250961</v>
      </c>
      <c r="O54" s="37">
        <f>+O47+O50+O51</f>
        <v>17.065965094093134</v>
      </c>
      <c r="P54" s="37">
        <f>+P47+P50+P51</f>
        <v>8.235387922744126</v>
      </c>
      <c r="Q54" s="37">
        <f>+Q47+Q50+Q51</f>
        <v>5.8126805074982135</v>
      </c>
    </row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/>
    <row r="254" ht="18" customHeight="1"/>
    <row r="255" ht="18" customHeight="1"/>
    <row r="256" ht="18" customHeight="1"/>
    <row r="257" ht="18" customHeight="1"/>
    <row r="258" ht="18" customHeight="1"/>
    <row r="259" ht="18" customHeight="1"/>
    <row r="260" ht="18" customHeight="1"/>
    <row r="261" ht="18" customHeight="1"/>
    <row r="262" ht="18" customHeight="1"/>
    <row r="263" ht="18" customHeight="1"/>
    <row r="264" ht="18" customHeight="1"/>
    <row r="265" ht="18" customHeight="1"/>
    <row r="266" ht="18" customHeight="1"/>
    <row r="267" ht="18" customHeight="1"/>
    <row r="268" ht="18" customHeight="1"/>
    <row r="269" ht="18" customHeight="1"/>
    <row r="270" ht="18" customHeight="1"/>
    <row r="271" ht="18" customHeight="1"/>
    <row r="272" ht="18" customHeight="1"/>
    <row r="273" ht="18" customHeight="1"/>
    <row r="274" ht="18" customHeight="1"/>
  </sheetData>
  <sheetProtection/>
  <printOptions/>
  <pageMargins left="0.7874015748031497" right="0.7874015748031497" top="0.7874015748031497" bottom="0.7874015748031497" header="0.5118110236220472" footer="0.5118110236220472"/>
  <pageSetup firstPageNumber="6" useFirstPageNumber="1" horizontalDpi="600" verticalDpi="600" orientation="landscape" paperSize="9" r:id="rId1"/>
  <headerFooter alignWithMargins="0">
    <oddFooter>&amp;C-&amp;P--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381"/>
  <sheetViews>
    <sheetView view="pageBreakPreview" zoomScaleSheetLayoutView="100" zoomScalePageLayoutView="0" workbookViewId="0" topLeftCell="A1">
      <pane xSplit="1" ySplit="3" topLeftCell="O4" activePane="bottomRight" state="frozen"/>
      <selection pane="topLeft" activeCell="A1" sqref="A1"/>
      <selection pane="topRight" activeCell="B1" sqref="B1"/>
      <selection pane="bottomLeft" activeCell="A2" sqref="A2"/>
      <selection pane="bottomRight" activeCell="Q15" sqref="Q15"/>
    </sheetView>
  </sheetViews>
  <sheetFormatPr defaultColWidth="9.00390625" defaultRowHeight="13.5"/>
  <cols>
    <col min="1" max="1" width="24.75390625" style="22" customWidth="1"/>
    <col min="2" max="9" width="8.625" style="22" customWidth="1"/>
    <col min="10" max="11" width="8.625" style="25" customWidth="1"/>
    <col min="12" max="13" width="8.625" style="22" customWidth="1"/>
    <col min="14" max="16384" width="9.00390625" style="22" customWidth="1"/>
  </cols>
  <sheetData>
    <row r="1" spans="1:16" ht="15" customHeight="1">
      <c r="A1" s="38" t="s">
        <v>108</v>
      </c>
      <c r="L1" s="39" t="str">
        <f>'財政指標'!$M$1</f>
        <v>日光市</v>
      </c>
      <c r="P1" s="39" t="str">
        <f>'財政指標'!$M$1</f>
        <v>日光市</v>
      </c>
    </row>
    <row r="2" spans="13:17" ht="15" customHeight="1">
      <c r="M2" s="22" t="s">
        <v>177</v>
      </c>
      <c r="Q2" s="22" t="s">
        <v>177</v>
      </c>
    </row>
    <row r="3" spans="1:17" ht="18" customHeight="1">
      <c r="A3" s="21"/>
      <c r="B3" s="21" t="s">
        <v>10</v>
      </c>
      <c r="C3" s="21" t="s">
        <v>92</v>
      </c>
      <c r="D3" s="21" t="s">
        <v>93</v>
      </c>
      <c r="E3" s="21" t="s">
        <v>94</v>
      </c>
      <c r="F3" s="21" t="s">
        <v>95</v>
      </c>
      <c r="G3" s="21" t="s">
        <v>96</v>
      </c>
      <c r="H3" s="21" t="s">
        <v>97</v>
      </c>
      <c r="I3" s="21" t="s">
        <v>98</v>
      </c>
      <c r="J3" s="17" t="s">
        <v>173</v>
      </c>
      <c r="K3" s="17" t="s">
        <v>174</v>
      </c>
      <c r="L3" s="67" t="s">
        <v>90</v>
      </c>
      <c r="M3" s="67" t="s">
        <v>182</v>
      </c>
      <c r="N3" s="67" t="s">
        <v>190</v>
      </c>
      <c r="O3" s="2" t="s">
        <v>193</v>
      </c>
      <c r="P3" s="2" t="s">
        <v>194</v>
      </c>
      <c r="Q3" s="2" t="s">
        <v>198</v>
      </c>
    </row>
    <row r="4" spans="1:17" ht="18" customHeight="1">
      <c r="A4" s="24" t="s">
        <v>100</v>
      </c>
      <c r="B4" s="19">
        <v>145170</v>
      </c>
      <c r="C4" s="21">
        <v>152987</v>
      </c>
      <c r="D4" s="21">
        <v>150291</v>
      </c>
      <c r="E4" s="21">
        <v>165297</v>
      </c>
      <c r="F4" s="21">
        <v>164920</v>
      </c>
      <c r="G4" s="21">
        <v>166623</v>
      </c>
      <c r="H4" s="21">
        <v>156181</v>
      </c>
      <c r="I4" s="21">
        <v>160801</v>
      </c>
      <c r="J4" s="23">
        <v>156955</v>
      </c>
      <c r="K4" s="16">
        <v>145779</v>
      </c>
      <c r="L4" s="68">
        <v>148625</v>
      </c>
      <c r="M4" s="68">
        <v>147740</v>
      </c>
      <c r="N4" s="68">
        <v>160481</v>
      </c>
      <c r="O4" s="68">
        <v>151982</v>
      </c>
      <c r="P4" s="68">
        <v>129757</v>
      </c>
      <c r="Q4" s="68">
        <v>130126</v>
      </c>
    </row>
    <row r="5" spans="1:17" ht="18" customHeight="1">
      <c r="A5" s="24" t="s">
        <v>99</v>
      </c>
      <c r="B5" s="19">
        <v>1389627</v>
      </c>
      <c r="C5" s="21">
        <v>1467755</v>
      </c>
      <c r="D5" s="21">
        <v>1669118</v>
      </c>
      <c r="E5" s="21">
        <v>1687538</v>
      </c>
      <c r="F5" s="21">
        <v>1363561</v>
      </c>
      <c r="G5" s="21">
        <v>1290007</v>
      </c>
      <c r="H5" s="21">
        <v>1374286</v>
      </c>
      <c r="I5" s="21">
        <v>1572077</v>
      </c>
      <c r="J5" s="23">
        <v>1388936</v>
      </c>
      <c r="K5" s="16">
        <v>1283441</v>
      </c>
      <c r="L5" s="68">
        <v>1430975</v>
      </c>
      <c r="M5" s="68">
        <v>1444035</v>
      </c>
      <c r="N5" s="68">
        <v>1289130</v>
      </c>
      <c r="O5" s="68">
        <v>1274765</v>
      </c>
      <c r="P5" s="68">
        <v>1240450</v>
      </c>
      <c r="Q5" s="68">
        <v>1726294</v>
      </c>
    </row>
    <row r="6" spans="1:17" ht="18" customHeight="1">
      <c r="A6" s="24" t="s">
        <v>101</v>
      </c>
      <c r="B6" s="19">
        <v>820394</v>
      </c>
      <c r="C6" s="21">
        <v>1281921</v>
      </c>
      <c r="D6" s="21">
        <v>978640</v>
      </c>
      <c r="E6" s="21">
        <v>1054837</v>
      </c>
      <c r="F6" s="21">
        <v>1110269</v>
      </c>
      <c r="G6" s="21">
        <v>1131849</v>
      </c>
      <c r="H6" s="21">
        <v>1262495</v>
      </c>
      <c r="I6" s="21">
        <v>1245254</v>
      </c>
      <c r="J6" s="23">
        <v>1349761</v>
      </c>
      <c r="K6" s="25">
        <v>1376135</v>
      </c>
      <c r="L6" s="68">
        <v>1652866</v>
      </c>
      <c r="M6" s="68">
        <v>1268399</v>
      </c>
      <c r="N6" s="68">
        <v>1313872</v>
      </c>
      <c r="O6" s="68">
        <v>1420645</v>
      </c>
      <c r="P6" s="68">
        <v>1435034</v>
      </c>
      <c r="Q6" s="68">
        <v>1539542</v>
      </c>
    </row>
    <row r="7" spans="1:17" ht="18" customHeight="1">
      <c r="A7" s="24" t="s">
        <v>110</v>
      </c>
      <c r="B7" s="19">
        <v>1212605</v>
      </c>
      <c r="C7" s="21">
        <v>542906</v>
      </c>
      <c r="D7" s="21">
        <v>680271</v>
      </c>
      <c r="E7" s="21">
        <v>664586</v>
      </c>
      <c r="F7" s="21">
        <v>620010</v>
      </c>
      <c r="G7" s="21">
        <v>588365</v>
      </c>
      <c r="H7" s="21">
        <v>613349</v>
      </c>
      <c r="I7" s="21">
        <v>678305</v>
      </c>
      <c r="J7" s="23">
        <v>725773</v>
      </c>
      <c r="K7" s="16">
        <v>675870</v>
      </c>
      <c r="L7" s="68">
        <v>1157023</v>
      </c>
      <c r="M7" s="68">
        <v>854807</v>
      </c>
      <c r="N7" s="68">
        <v>868791</v>
      </c>
      <c r="O7" s="68">
        <v>1191919</v>
      </c>
      <c r="P7" s="68">
        <v>739864</v>
      </c>
      <c r="Q7" s="68">
        <v>696386</v>
      </c>
    </row>
    <row r="8" spans="1:17" ht="18" customHeight="1">
      <c r="A8" s="24" t="s">
        <v>111</v>
      </c>
      <c r="B8" s="19">
        <v>148920</v>
      </c>
      <c r="C8" s="21">
        <v>155492</v>
      </c>
      <c r="D8" s="21">
        <v>146832</v>
      </c>
      <c r="E8" s="21">
        <v>168517</v>
      </c>
      <c r="F8" s="21">
        <v>166370</v>
      </c>
      <c r="G8" s="21">
        <v>173014</v>
      </c>
      <c r="H8" s="21">
        <v>177971</v>
      </c>
      <c r="I8" s="21">
        <v>191231</v>
      </c>
      <c r="J8" s="23">
        <v>192874</v>
      </c>
      <c r="K8" s="16">
        <v>153141</v>
      </c>
      <c r="L8" s="68">
        <v>128144</v>
      </c>
      <c r="M8" s="68">
        <v>107751</v>
      </c>
      <c r="N8" s="68">
        <v>100053</v>
      </c>
      <c r="O8" s="68">
        <v>82177</v>
      </c>
      <c r="P8" s="68">
        <v>74820</v>
      </c>
      <c r="Q8" s="68">
        <v>71980</v>
      </c>
    </row>
    <row r="9" spans="1:17" ht="18" customHeight="1">
      <c r="A9" s="24" t="s">
        <v>112</v>
      </c>
      <c r="B9" s="19">
        <v>253019</v>
      </c>
      <c r="C9" s="21">
        <v>245404</v>
      </c>
      <c r="D9" s="21">
        <v>295102</v>
      </c>
      <c r="E9" s="21">
        <v>373510</v>
      </c>
      <c r="F9" s="21">
        <v>301936</v>
      </c>
      <c r="G9" s="21">
        <v>255671</v>
      </c>
      <c r="H9" s="21">
        <v>261279</v>
      </c>
      <c r="I9" s="21">
        <v>283101</v>
      </c>
      <c r="J9" s="23">
        <v>251554</v>
      </c>
      <c r="K9" s="16">
        <v>532674</v>
      </c>
      <c r="L9" s="68">
        <v>289760</v>
      </c>
      <c r="M9" s="68">
        <v>217735</v>
      </c>
      <c r="N9" s="68">
        <v>240455</v>
      </c>
      <c r="O9" s="68">
        <v>266832</v>
      </c>
      <c r="P9" s="68">
        <v>278791</v>
      </c>
      <c r="Q9" s="68">
        <v>301072</v>
      </c>
    </row>
    <row r="10" spans="1:17" ht="18" customHeight="1">
      <c r="A10" s="24" t="s">
        <v>113</v>
      </c>
      <c r="B10" s="19">
        <v>609483</v>
      </c>
      <c r="C10" s="21">
        <v>727229</v>
      </c>
      <c r="D10" s="21">
        <v>661162</v>
      </c>
      <c r="E10" s="21">
        <v>645229</v>
      </c>
      <c r="F10" s="21">
        <v>716778</v>
      </c>
      <c r="G10" s="21">
        <v>1023227</v>
      </c>
      <c r="H10" s="21">
        <v>1141819</v>
      </c>
      <c r="I10" s="21">
        <v>871898</v>
      </c>
      <c r="J10" s="23">
        <v>857290</v>
      </c>
      <c r="K10" s="16">
        <v>977523</v>
      </c>
      <c r="L10" s="68">
        <v>858196</v>
      </c>
      <c r="M10" s="68">
        <v>880110</v>
      </c>
      <c r="N10" s="68">
        <v>1010720</v>
      </c>
      <c r="O10" s="68">
        <v>977704</v>
      </c>
      <c r="P10" s="68">
        <v>913884</v>
      </c>
      <c r="Q10" s="68">
        <v>902821</v>
      </c>
    </row>
    <row r="11" spans="1:17" ht="18" customHeight="1">
      <c r="A11" s="24" t="s">
        <v>114</v>
      </c>
      <c r="B11" s="19">
        <v>1137134</v>
      </c>
      <c r="C11" s="21">
        <v>1433487</v>
      </c>
      <c r="D11" s="21">
        <v>1028513</v>
      </c>
      <c r="E11" s="21">
        <v>1330629</v>
      </c>
      <c r="F11" s="21">
        <v>1638223</v>
      </c>
      <c r="G11" s="21">
        <v>1491037</v>
      </c>
      <c r="H11" s="21">
        <v>965724</v>
      </c>
      <c r="I11" s="21">
        <v>1163715</v>
      </c>
      <c r="J11" s="23">
        <v>936542</v>
      </c>
      <c r="K11" s="23">
        <v>1297293</v>
      </c>
      <c r="L11" s="68">
        <v>1703082</v>
      </c>
      <c r="M11" s="68">
        <v>1791028</v>
      </c>
      <c r="N11" s="68">
        <v>1008882</v>
      </c>
      <c r="O11" s="68">
        <v>1018455</v>
      </c>
      <c r="P11" s="68">
        <v>834644</v>
      </c>
      <c r="Q11" s="68">
        <v>683985</v>
      </c>
    </row>
    <row r="12" spans="1:17" ht="18" customHeight="1">
      <c r="A12" s="24" t="s">
        <v>115</v>
      </c>
      <c r="B12" s="19">
        <v>473424</v>
      </c>
      <c r="C12" s="21">
        <v>503401</v>
      </c>
      <c r="D12" s="21">
        <v>504109</v>
      </c>
      <c r="E12" s="21">
        <v>462983</v>
      </c>
      <c r="F12" s="21">
        <v>513170</v>
      </c>
      <c r="G12" s="21">
        <v>529421</v>
      </c>
      <c r="H12" s="21">
        <v>506659</v>
      </c>
      <c r="I12" s="21">
        <v>542880</v>
      </c>
      <c r="J12" s="23">
        <v>538839</v>
      </c>
      <c r="K12" s="23">
        <v>538607</v>
      </c>
      <c r="L12" s="68">
        <v>582720</v>
      </c>
      <c r="M12" s="68">
        <v>548399</v>
      </c>
      <c r="N12" s="68">
        <v>571181</v>
      </c>
      <c r="O12" s="68">
        <v>523443</v>
      </c>
      <c r="P12" s="68">
        <v>523217</v>
      </c>
      <c r="Q12" s="68">
        <v>481449</v>
      </c>
    </row>
    <row r="13" spans="1:17" ht="18" customHeight="1">
      <c r="A13" s="24" t="s">
        <v>116</v>
      </c>
      <c r="B13" s="19">
        <v>751351</v>
      </c>
      <c r="C13" s="21">
        <v>671114</v>
      </c>
      <c r="D13" s="21">
        <v>933234</v>
      </c>
      <c r="E13" s="21">
        <v>1588011</v>
      </c>
      <c r="F13" s="21">
        <v>1164159</v>
      </c>
      <c r="G13" s="21">
        <v>1207984</v>
      </c>
      <c r="H13" s="21">
        <v>1478321</v>
      </c>
      <c r="I13" s="21">
        <v>2175684</v>
      </c>
      <c r="J13" s="23">
        <v>1730816</v>
      </c>
      <c r="K13" s="23">
        <v>2917423</v>
      </c>
      <c r="L13" s="68">
        <v>1017881</v>
      </c>
      <c r="M13" s="68">
        <v>1057463</v>
      </c>
      <c r="N13" s="68">
        <v>1063405</v>
      </c>
      <c r="O13" s="68">
        <v>994691</v>
      </c>
      <c r="P13" s="68">
        <v>958899</v>
      </c>
      <c r="Q13" s="68">
        <v>845753</v>
      </c>
    </row>
    <row r="14" spans="1:17" ht="18" customHeight="1">
      <c r="A14" s="24" t="s">
        <v>117</v>
      </c>
      <c r="B14" s="19">
        <v>0</v>
      </c>
      <c r="C14" s="21">
        <v>4698</v>
      </c>
      <c r="D14" s="21">
        <v>21860</v>
      </c>
      <c r="E14" s="21">
        <v>53515</v>
      </c>
      <c r="F14" s="21">
        <v>54530</v>
      </c>
      <c r="G14" s="21">
        <v>55311</v>
      </c>
      <c r="H14" s="21">
        <v>12768</v>
      </c>
      <c r="I14" s="21">
        <v>4509</v>
      </c>
      <c r="J14" s="23">
        <v>13932</v>
      </c>
      <c r="K14" s="23">
        <v>36738</v>
      </c>
      <c r="L14" s="68">
        <v>24565</v>
      </c>
      <c r="M14" s="68">
        <v>9088</v>
      </c>
      <c r="N14" s="68">
        <v>93883</v>
      </c>
      <c r="O14" s="68">
        <v>111697</v>
      </c>
      <c r="P14" s="68">
        <v>0</v>
      </c>
      <c r="Q14" s="68">
        <v>1</v>
      </c>
    </row>
    <row r="15" spans="1:17" ht="18" customHeight="1">
      <c r="A15" s="24" t="s">
        <v>118</v>
      </c>
      <c r="B15" s="19">
        <v>606319</v>
      </c>
      <c r="C15" s="21">
        <v>656874</v>
      </c>
      <c r="D15" s="21">
        <v>711069</v>
      </c>
      <c r="E15" s="21">
        <v>749085</v>
      </c>
      <c r="F15" s="21">
        <v>785954</v>
      </c>
      <c r="G15" s="21">
        <v>825170</v>
      </c>
      <c r="H15" s="21">
        <v>846845</v>
      </c>
      <c r="I15" s="21">
        <v>862803</v>
      </c>
      <c r="J15" s="23">
        <v>898196</v>
      </c>
      <c r="K15" s="16">
        <v>960886</v>
      </c>
      <c r="L15" s="68">
        <v>969645</v>
      </c>
      <c r="M15" s="68">
        <v>1027709</v>
      </c>
      <c r="N15" s="68">
        <v>1066537</v>
      </c>
      <c r="O15" s="68">
        <v>1088962</v>
      </c>
      <c r="P15" s="68">
        <v>1085420</v>
      </c>
      <c r="Q15" s="68">
        <v>1026057</v>
      </c>
    </row>
    <row r="16" spans="1:17" ht="18" customHeight="1">
      <c r="A16" s="24" t="s">
        <v>88</v>
      </c>
      <c r="B16" s="19">
        <v>0</v>
      </c>
      <c r="C16" s="21">
        <v>0</v>
      </c>
      <c r="D16" s="21">
        <v>0</v>
      </c>
      <c r="E16" s="21">
        <v>0</v>
      </c>
      <c r="F16" s="21">
        <v>50408</v>
      </c>
      <c r="G16" s="21">
        <v>0</v>
      </c>
      <c r="H16" s="21">
        <v>0</v>
      </c>
      <c r="I16" s="21">
        <v>0</v>
      </c>
      <c r="J16" s="23">
        <v>0</v>
      </c>
      <c r="K16" s="16">
        <v>0</v>
      </c>
      <c r="L16" s="68">
        <v>6575</v>
      </c>
      <c r="M16" s="68">
        <v>3156</v>
      </c>
      <c r="N16" s="68">
        <v>6312</v>
      </c>
      <c r="O16" s="68">
        <v>5786</v>
      </c>
      <c r="P16" s="68">
        <v>0</v>
      </c>
      <c r="Q16" s="68">
        <v>1</v>
      </c>
    </row>
    <row r="17" spans="1:17" ht="18" customHeight="1">
      <c r="A17" s="24" t="s">
        <v>120</v>
      </c>
      <c r="B17" s="19">
        <v>0</v>
      </c>
      <c r="C17" s="21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3">
        <v>0</v>
      </c>
      <c r="K17" s="16">
        <v>0</v>
      </c>
      <c r="L17" s="68">
        <v>0</v>
      </c>
      <c r="M17" s="68">
        <v>0</v>
      </c>
      <c r="N17" s="68">
        <v>0</v>
      </c>
      <c r="O17" s="68">
        <v>0</v>
      </c>
      <c r="P17" s="68">
        <v>0</v>
      </c>
      <c r="Q17" s="68">
        <v>1</v>
      </c>
    </row>
    <row r="18" spans="1:17" ht="18" customHeight="1">
      <c r="A18" s="24" t="s">
        <v>119</v>
      </c>
      <c r="B18" s="19">
        <v>0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3">
        <v>0</v>
      </c>
      <c r="K18" s="16">
        <v>0</v>
      </c>
      <c r="L18" s="68">
        <v>0</v>
      </c>
      <c r="M18" s="68">
        <v>0</v>
      </c>
      <c r="N18" s="68">
        <v>0</v>
      </c>
      <c r="O18" s="68">
        <v>0</v>
      </c>
      <c r="P18" s="68">
        <v>0</v>
      </c>
      <c r="Q18" s="68">
        <v>1</v>
      </c>
    </row>
    <row r="19" spans="1:17" ht="18" customHeight="1">
      <c r="A19" s="24" t="s">
        <v>121</v>
      </c>
      <c r="B19" s="19">
        <f aca="true" t="shared" si="0" ref="B19:G19">SUM(B4:B18)</f>
        <v>7547446</v>
      </c>
      <c r="C19" s="21">
        <f t="shared" si="0"/>
        <v>7843268</v>
      </c>
      <c r="D19" s="21">
        <f t="shared" si="0"/>
        <v>7780201</v>
      </c>
      <c r="E19" s="21">
        <f t="shared" si="0"/>
        <v>8943737</v>
      </c>
      <c r="F19" s="21">
        <f t="shared" si="0"/>
        <v>8650288</v>
      </c>
      <c r="G19" s="21">
        <f t="shared" si="0"/>
        <v>8737679</v>
      </c>
      <c r="H19" s="21">
        <f aca="true" t="shared" si="1" ref="H19:Q19">SUM(H4:H18)</f>
        <v>8797697</v>
      </c>
      <c r="I19" s="21">
        <f t="shared" si="1"/>
        <v>9752258</v>
      </c>
      <c r="J19" s="21">
        <f t="shared" si="1"/>
        <v>9041468</v>
      </c>
      <c r="K19" s="21">
        <f t="shared" si="1"/>
        <v>10895510</v>
      </c>
      <c r="L19" s="69">
        <f t="shared" si="1"/>
        <v>9970057</v>
      </c>
      <c r="M19" s="69">
        <f t="shared" si="1"/>
        <v>9357420</v>
      </c>
      <c r="N19" s="69">
        <f t="shared" si="1"/>
        <v>8793702</v>
      </c>
      <c r="O19" s="69">
        <f t="shared" si="1"/>
        <v>9109058</v>
      </c>
      <c r="P19" s="69">
        <f t="shared" si="1"/>
        <v>8214780</v>
      </c>
      <c r="Q19" s="69">
        <f t="shared" si="1"/>
        <v>8405469</v>
      </c>
    </row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  <row r="27" ht="18" customHeight="1"/>
    <row r="28" ht="18" customHeight="1"/>
    <row r="29" ht="18" customHeight="1"/>
    <row r="30" spans="1:17" ht="18" customHeight="1">
      <c r="A30" s="38" t="s">
        <v>109</v>
      </c>
      <c r="L30" s="39"/>
      <c r="M30" s="39" t="str">
        <f>'財政指標'!$M$1</f>
        <v>日光市</v>
      </c>
      <c r="P30" s="39" t="str">
        <f>'財政指標'!$M$1</f>
        <v>日光市</v>
      </c>
      <c r="Q30" s="39" t="str">
        <f>'財政指標'!$M$1</f>
        <v>日光市</v>
      </c>
    </row>
    <row r="31" ht="18" customHeight="1"/>
    <row r="32" spans="1:17" ht="18" customHeight="1">
      <c r="A32" s="21"/>
      <c r="B32" s="21" t="s">
        <v>10</v>
      </c>
      <c r="C32" s="21" t="s">
        <v>92</v>
      </c>
      <c r="D32" s="21" t="s">
        <v>93</v>
      </c>
      <c r="E32" s="21" t="s">
        <v>94</v>
      </c>
      <c r="F32" s="21" t="s">
        <v>95</v>
      </c>
      <c r="G32" s="21" t="s">
        <v>96</v>
      </c>
      <c r="H32" s="21" t="s">
        <v>97</v>
      </c>
      <c r="I32" s="21" t="s">
        <v>98</v>
      </c>
      <c r="J32" s="17" t="s">
        <v>173</v>
      </c>
      <c r="K32" s="17" t="s">
        <v>174</v>
      </c>
      <c r="L32" s="15" t="s">
        <v>90</v>
      </c>
      <c r="M32" s="67" t="s">
        <v>182</v>
      </c>
      <c r="N32" s="67" t="s">
        <v>190</v>
      </c>
      <c r="O32" s="2" t="s">
        <v>193</v>
      </c>
      <c r="P32" s="2" t="s">
        <v>194</v>
      </c>
      <c r="Q32" s="2" t="s">
        <v>198</v>
      </c>
    </row>
    <row r="33" spans="1:17" s="41" customFormat="1" ht="18" customHeight="1">
      <c r="A33" s="24" t="s">
        <v>100</v>
      </c>
      <c r="B33" s="40">
        <f>B4/B$19*100</f>
        <v>1.9234321120018611</v>
      </c>
      <c r="C33" s="40">
        <f aca="true" t="shared" si="2" ref="C33:L33">C4/C$19*100</f>
        <v>1.9505517343025893</v>
      </c>
      <c r="D33" s="40">
        <f t="shared" si="2"/>
        <v>1.9317110187770214</v>
      </c>
      <c r="E33" s="40">
        <f t="shared" si="2"/>
        <v>1.84818717276682</v>
      </c>
      <c r="F33" s="40">
        <f t="shared" si="2"/>
        <v>1.906526117974338</v>
      </c>
      <c r="G33" s="40">
        <f t="shared" si="2"/>
        <v>1.9069480579453653</v>
      </c>
      <c r="H33" s="40">
        <f t="shared" si="2"/>
        <v>1.7752486815583668</v>
      </c>
      <c r="I33" s="40">
        <f t="shared" si="2"/>
        <v>1.648859166769378</v>
      </c>
      <c r="J33" s="40">
        <f t="shared" si="2"/>
        <v>1.7359459769143684</v>
      </c>
      <c r="K33" s="40">
        <f t="shared" si="2"/>
        <v>1.3379731650927766</v>
      </c>
      <c r="L33" s="40">
        <f t="shared" si="2"/>
        <v>1.4907136438638213</v>
      </c>
      <c r="M33" s="40">
        <f aca="true" t="shared" si="3" ref="M33:N47">M4/M$19*100</f>
        <v>1.5788540003547986</v>
      </c>
      <c r="N33" s="40">
        <f t="shared" si="3"/>
        <v>1.8249538135360965</v>
      </c>
      <c r="O33" s="40">
        <f aca="true" t="shared" si="4" ref="O33:P47">O4/O$19*100</f>
        <v>1.6684710976700334</v>
      </c>
      <c r="P33" s="40">
        <f t="shared" si="4"/>
        <v>1.5795553867541188</v>
      </c>
      <c r="Q33" s="40">
        <f aca="true" t="shared" si="5" ref="Q33:Q47">Q4/Q$19*100</f>
        <v>1.5481111167027086</v>
      </c>
    </row>
    <row r="34" spans="1:17" s="41" customFormat="1" ht="18" customHeight="1">
      <c r="A34" s="24" t="s">
        <v>99</v>
      </c>
      <c r="B34" s="40">
        <f aca="true" t="shared" si="6" ref="B34:L47">B5/B$19*100</f>
        <v>18.411883967106224</v>
      </c>
      <c r="C34" s="40">
        <f t="shared" si="6"/>
        <v>18.713564294883202</v>
      </c>
      <c r="D34" s="40">
        <f t="shared" si="6"/>
        <v>21.453404609983725</v>
      </c>
      <c r="E34" s="40">
        <f t="shared" si="6"/>
        <v>18.868376831742705</v>
      </c>
      <c r="F34" s="40">
        <f t="shared" si="6"/>
        <v>15.763186150565161</v>
      </c>
      <c r="G34" s="40">
        <f t="shared" si="6"/>
        <v>14.76372615656858</v>
      </c>
      <c r="H34" s="40">
        <f t="shared" si="6"/>
        <v>15.620974443652697</v>
      </c>
      <c r="I34" s="40">
        <f t="shared" si="6"/>
        <v>16.120133409103822</v>
      </c>
      <c r="J34" s="40">
        <f t="shared" si="6"/>
        <v>15.361841683231086</v>
      </c>
      <c r="K34" s="40">
        <f t="shared" si="6"/>
        <v>11.77954037947742</v>
      </c>
      <c r="L34" s="40">
        <f t="shared" si="6"/>
        <v>14.352726368565397</v>
      </c>
      <c r="M34" s="40">
        <f t="shared" si="3"/>
        <v>15.431978045230416</v>
      </c>
      <c r="N34" s="40">
        <f t="shared" si="3"/>
        <v>14.659696223501776</v>
      </c>
      <c r="O34" s="40">
        <f t="shared" si="4"/>
        <v>13.994476706592494</v>
      </c>
      <c r="P34" s="40">
        <f t="shared" si="4"/>
        <v>15.10022179534936</v>
      </c>
      <c r="Q34" s="40">
        <f t="shared" si="5"/>
        <v>20.537747507010018</v>
      </c>
    </row>
    <row r="35" spans="1:17" s="41" customFormat="1" ht="18" customHeight="1">
      <c r="A35" s="24" t="s">
        <v>101</v>
      </c>
      <c r="B35" s="40">
        <f t="shared" si="6"/>
        <v>10.869822718837604</v>
      </c>
      <c r="C35" s="40">
        <f t="shared" si="6"/>
        <v>16.344220291847737</v>
      </c>
      <c r="D35" s="40">
        <f t="shared" si="6"/>
        <v>12.578595334490716</v>
      </c>
      <c r="E35" s="40">
        <f t="shared" si="6"/>
        <v>11.794141531666238</v>
      </c>
      <c r="F35" s="40">
        <f t="shared" si="6"/>
        <v>12.835052428312213</v>
      </c>
      <c r="G35" s="40">
        <f t="shared" si="6"/>
        <v>12.953657372856108</v>
      </c>
      <c r="H35" s="40">
        <f t="shared" si="6"/>
        <v>14.35028962693305</v>
      </c>
      <c r="I35" s="40">
        <f t="shared" si="6"/>
        <v>12.76887875607885</v>
      </c>
      <c r="J35" s="40">
        <f t="shared" si="6"/>
        <v>14.928560273619285</v>
      </c>
      <c r="K35" s="40">
        <f t="shared" si="6"/>
        <v>12.630294497458127</v>
      </c>
      <c r="L35" s="40">
        <f t="shared" si="6"/>
        <v>16.5783004049024</v>
      </c>
      <c r="M35" s="40">
        <f t="shared" si="3"/>
        <v>13.555007683741884</v>
      </c>
      <c r="N35" s="40">
        <f t="shared" si="3"/>
        <v>14.941056678973203</v>
      </c>
      <c r="O35" s="40">
        <f t="shared" si="4"/>
        <v>15.595959538296936</v>
      </c>
      <c r="P35" s="40">
        <f t="shared" si="4"/>
        <v>17.468927956682954</v>
      </c>
      <c r="Q35" s="40">
        <f t="shared" si="5"/>
        <v>18.315955956770527</v>
      </c>
    </row>
    <row r="36" spans="1:17" s="41" customFormat="1" ht="18" customHeight="1">
      <c r="A36" s="24" t="s">
        <v>110</v>
      </c>
      <c r="B36" s="40">
        <f t="shared" si="6"/>
        <v>16.066428299056394</v>
      </c>
      <c r="C36" s="40">
        <f t="shared" si="6"/>
        <v>6.9219361113250235</v>
      </c>
      <c r="D36" s="40">
        <f t="shared" si="6"/>
        <v>8.743617292149649</v>
      </c>
      <c r="E36" s="40">
        <f t="shared" si="6"/>
        <v>7.430741758171109</v>
      </c>
      <c r="F36" s="40">
        <f t="shared" si="6"/>
        <v>7.1675070240435925</v>
      </c>
      <c r="G36" s="40">
        <f t="shared" si="6"/>
        <v>6.733653181811783</v>
      </c>
      <c r="H36" s="40">
        <f t="shared" si="6"/>
        <v>6.971699525455355</v>
      </c>
      <c r="I36" s="40">
        <f t="shared" si="6"/>
        <v>6.955363568109048</v>
      </c>
      <c r="J36" s="40">
        <f t="shared" si="6"/>
        <v>8.027158864025179</v>
      </c>
      <c r="K36" s="40">
        <f t="shared" si="6"/>
        <v>6.203197463909445</v>
      </c>
      <c r="L36" s="40">
        <f t="shared" si="6"/>
        <v>11.604978787984862</v>
      </c>
      <c r="M36" s="40">
        <f t="shared" si="3"/>
        <v>9.135071419258727</v>
      </c>
      <c r="N36" s="40">
        <f t="shared" si="3"/>
        <v>9.879695718594968</v>
      </c>
      <c r="O36" s="40">
        <f t="shared" si="4"/>
        <v>13.084986394861028</v>
      </c>
      <c r="P36" s="40">
        <f t="shared" si="4"/>
        <v>9.006498043769888</v>
      </c>
      <c r="Q36" s="40">
        <f t="shared" si="5"/>
        <v>8.28491545207055</v>
      </c>
    </row>
    <row r="37" spans="1:17" s="41" customFormat="1" ht="18" customHeight="1">
      <c r="A37" s="24" t="s">
        <v>111</v>
      </c>
      <c r="B37" s="40">
        <f t="shared" si="6"/>
        <v>1.9731177937543376</v>
      </c>
      <c r="C37" s="40">
        <f t="shared" si="6"/>
        <v>1.982489951892502</v>
      </c>
      <c r="D37" s="40">
        <f t="shared" si="6"/>
        <v>1.88725201315493</v>
      </c>
      <c r="E37" s="40">
        <f t="shared" si="6"/>
        <v>1.8841900203460813</v>
      </c>
      <c r="F37" s="40">
        <f t="shared" si="6"/>
        <v>1.9232885656523806</v>
      </c>
      <c r="G37" s="40">
        <f t="shared" si="6"/>
        <v>1.9800910516396861</v>
      </c>
      <c r="H37" s="40">
        <f t="shared" si="6"/>
        <v>2.0229271364994728</v>
      </c>
      <c r="I37" s="40">
        <f t="shared" si="6"/>
        <v>1.9608894678545215</v>
      </c>
      <c r="J37" s="40">
        <f t="shared" si="6"/>
        <v>2.13321553535333</v>
      </c>
      <c r="K37" s="40">
        <f t="shared" si="6"/>
        <v>1.4055422830138287</v>
      </c>
      <c r="L37" s="40">
        <f t="shared" si="6"/>
        <v>1.2852885394737463</v>
      </c>
      <c r="M37" s="40">
        <f t="shared" si="3"/>
        <v>1.151503298986259</v>
      </c>
      <c r="N37" s="40">
        <f t="shared" si="3"/>
        <v>1.1377801976914843</v>
      </c>
      <c r="O37" s="40">
        <f t="shared" si="4"/>
        <v>0.9021459738207835</v>
      </c>
      <c r="P37" s="40">
        <f t="shared" si="4"/>
        <v>0.910797367671441</v>
      </c>
      <c r="Q37" s="40">
        <f t="shared" si="5"/>
        <v>0.8563472186977313</v>
      </c>
    </row>
    <row r="38" spans="1:17" s="41" customFormat="1" ht="18" customHeight="1">
      <c r="A38" s="24" t="s">
        <v>112</v>
      </c>
      <c r="B38" s="40">
        <f t="shared" si="6"/>
        <v>3.3523790696879447</v>
      </c>
      <c r="C38" s="40">
        <f t="shared" si="6"/>
        <v>3.128848842089802</v>
      </c>
      <c r="D38" s="40">
        <f t="shared" si="6"/>
        <v>3.7929868392860286</v>
      </c>
      <c r="E38" s="40">
        <f t="shared" si="6"/>
        <v>4.176218509108665</v>
      </c>
      <c r="F38" s="40">
        <f t="shared" si="6"/>
        <v>3.4904733807706747</v>
      </c>
      <c r="G38" s="40">
        <f t="shared" si="6"/>
        <v>2.92607453306536</v>
      </c>
      <c r="H38" s="40">
        <f t="shared" si="6"/>
        <v>2.969856770470727</v>
      </c>
      <c r="I38" s="40">
        <f t="shared" si="6"/>
        <v>2.9029277117155843</v>
      </c>
      <c r="J38" s="40">
        <f t="shared" si="6"/>
        <v>2.782225187325775</v>
      </c>
      <c r="K38" s="40">
        <f t="shared" si="6"/>
        <v>4.888931312072588</v>
      </c>
      <c r="L38" s="40">
        <f t="shared" si="6"/>
        <v>2.9063023410999556</v>
      </c>
      <c r="M38" s="40">
        <f t="shared" si="3"/>
        <v>2.326870013315636</v>
      </c>
      <c r="N38" s="40">
        <f t="shared" si="3"/>
        <v>2.734400142283648</v>
      </c>
      <c r="O38" s="40">
        <f t="shared" si="4"/>
        <v>2.929303996088289</v>
      </c>
      <c r="P38" s="40">
        <f t="shared" si="4"/>
        <v>3.3937731746924444</v>
      </c>
      <c r="Q38" s="40">
        <f t="shared" si="5"/>
        <v>3.5818584305051866</v>
      </c>
    </row>
    <row r="39" spans="1:17" s="41" customFormat="1" ht="18" customHeight="1">
      <c r="A39" s="24" t="s">
        <v>113</v>
      </c>
      <c r="B39" s="40">
        <f t="shared" si="6"/>
        <v>8.075354232411865</v>
      </c>
      <c r="C39" s="40">
        <f t="shared" si="6"/>
        <v>9.272015185506858</v>
      </c>
      <c r="D39" s="40">
        <f t="shared" si="6"/>
        <v>8.498006671035876</v>
      </c>
      <c r="E39" s="40">
        <f t="shared" si="6"/>
        <v>7.214310975378637</v>
      </c>
      <c r="F39" s="40">
        <f t="shared" si="6"/>
        <v>8.28617498053244</v>
      </c>
      <c r="G39" s="40">
        <f t="shared" si="6"/>
        <v>11.710512597224046</v>
      </c>
      <c r="H39" s="40">
        <f t="shared" si="6"/>
        <v>12.978612470968255</v>
      </c>
      <c r="I39" s="40">
        <f t="shared" si="6"/>
        <v>8.940473067878228</v>
      </c>
      <c r="J39" s="40">
        <f t="shared" si="6"/>
        <v>9.481756723576304</v>
      </c>
      <c r="K39" s="40">
        <f t="shared" si="6"/>
        <v>8.971796639166042</v>
      </c>
      <c r="L39" s="40">
        <f t="shared" si="6"/>
        <v>8.607734138330404</v>
      </c>
      <c r="M39" s="40">
        <f t="shared" si="3"/>
        <v>9.405477150753091</v>
      </c>
      <c r="N39" s="40">
        <f t="shared" si="3"/>
        <v>11.493680363514706</v>
      </c>
      <c r="O39" s="40">
        <f t="shared" si="4"/>
        <v>10.733316222160404</v>
      </c>
      <c r="P39" s="40">
        <f t="shared" si="4"/>
        <v>11.124874920569997</v>
      </c>
      <c r="Q39" s="40">
        <f t="shared" si="5"/>
        <v>10.740875970157049</v>
      </c>
    </row>
    <row r="40" spans="1:17" s="41" customFormat="1" ht="18" customHeight="1">
      <c r="A40" s="24" t="s">
        <v>114</v>
      </c>
      <c r="B40" s="40">
        <f t="shared" si="6"/>
        <v>15.06647414237876</v>
      </c>
      <c r="C40" s="40">
        <f t="shared" si="6"/>
        <v>18.276654578168184</v>
      </c>
      <c r="D40" s="40">
        <f t="shared" si="6"/>
        <v>13.219619904421492</v>
      </c>
      <c r="E40" s="40">
        <f t="shared" si="6"/>
        <v>14.877774245821406</v>
      </c>
      <c r="F40" s="40">
        <f t="shared" si="6"/>
        <v>18.938363670666224</v>
      </c>
      <c r="G40" s="40">
        <f t="shared" si="6"/>
        <v>17.064451555155554</v>
      </c>
      <c r="H40" s="40">
        <f t="shared" si="6"/>
        <v>10.977009096812495</v>
      </c>
      <c r="I40" s="40">
        <f t="shared" si="6"/>
        <v>11.932774953246724</v>
      </c>
      <c r="J40" s="40">
        <f t="shared" si="6"/>
        <v>10.35829579886806</v>
      </c>
      <c r="K40" s="40">
        <f t="shared" si="6"/>
        <v>11.90667531854865</v>
      </c>
      <c r="L40" s="40">
        <f t="shared" si="6"/>
        <v>17.081968538394516</v>
      </c>
      <c r="M40" s="40">
        <f t="shared" si="3"/>
        <v>19.140190351614013</v>
      </c>
      <c r="N40" s="40">
        <f t="shared" si="3"/>
        <v>11.472779041181973</v>
      </c>
      <c r="O40" s="40">
        <f t="shared" si="4"/>
        <v>11.180684105864733</v>
      </c>
      <c r="P40" s="40">
        <f t="shared" si="4"/>
        <v>10.160272094931331</v>
      </c>
      <c r="Q40" s="40">
        <f t="shared" si="5"/>
        <v>8.137380555445509</v>
      </c>
    </row>
    <row r="41" spans="1:17" s="41" customFormat="1" ht="18" customHeight="1">
      <c r="A41" s="24" t="s">
        <v>115</v>
      </c>
      <c r="B41" s="40">
        <f t="shared" si="6"/>
        <v>6.27263845279582</v>
      </c>
      <c r="C41" s="40">
        <f t="shared" si="6"/>
        <v>6.418255757676519</v>
      </c>
      <c r="D41" s="40">
        <f t="shared" si="6"/>
        <v>6.479382730600405</v>
      </c>
      <c r="E41" s="40">
        <f t="shared" si="6"/>
        <v>5.176616888443835</v>
      </c>
      <c r="F41" s="40">
        <f t="shared" si="6"/>
        <v>5.932403637890438</v>
      </c>
      <c r="G41" s="40">
        <f t="shared" si="6"/>
        <v>6.059057559793625</v>
      </c>
      <c r="H41" s="40">
        <f t="shared" si="6"/>
        <v>5.758995791739588</v>
      </c>
      <c r="I41" s="40">
        <f t="shared" si="6"/>
        <v>5.5667108068715985</v>
      </c>
      <c r="J41" s="40">
        <f t="shared" si="6"/>
        <v>5.959640624730409</v>
      </c>
      <c r="K41" s="40">
        <f t="shared" si="6"/>
        <v>4.943384935629448</v>
      </c>
      <c r="L41" s="40">
        <f t="shared" si="6"/>
        <v>5.8447007875682155</v>
      </c>
      <c r="M41" s="40">
        <f t="shared" si="3"/>
        <v>5.860579091245236</v>
      </c>
      <c r="N41" s="40">
        <f t="shared" si="3"/>
        <v>6.495341779832884</v>
      </c>
      <c r="O41" s="40">
        <f t="shared" si="4"/>
        <v>5.7464009999716765</v>
      </c>
      <c r="P41" s="40">
        <f t="shared" si="4"/>
        <v>6.369215000279984</v>
      </c>
      <c r="Q41" s="40">
        <f t="shared" si="5"/>
        <v>5.727806503123145</v>
      </c>
    </row>
    <row r="42" spans="1:17" s="41" customFormat="1" ht="18" customHeight="1">
      <c r="A42" s="24" t="s">
        <v>116</v>
      </c>
      <c r="B42" s="40">
        <f t="shared" si="6"/>
        <v>9.955036445441278</v>
      </c>
      <c r="C42" s="40">
        <f t="shared" si="6"/>
        <v>8.556560862130429</v>
      </c>
      <c r="D42" s="40">
        <f t="shared" si="6"/>
        <v>11.994985733659066</v>
      </c>
      <c r="E42" s="40">
        <f t="shared" si="6"/>
        <v>17.755564592295144</v>
      </c>
      <c r="F42" s="40">
        <f t="shared" si="6"/>
        <v>13.458037466498226</v>
      </c>
      <c r="G42" s="40">
        <f t="shared" si="6"/>
        <v>13.824998606609377</v>
      </c>
      <c r="H42" s="40">
        <f t="shared" si="6"/>
        <v>16.803499825011023</v>
      </c>
      <c r="I42" s="40">
        <f t="shared" si="6"/>
        <v>22.309541031420622</v>
      </c>
      <c r="J42" s="40">
        <f t="shared" si="6"/>
        <v>19.143086056379342</v>
      </c>
      <c r="K42" s="40">
        <f t="shared" si="6"/>
        <v>26.776378526567367</v>
      </c>
      <c r="L42" s="40">
        <f t="shared" si="6"/>
        <v>10.209379946373426</v>
      </c>
      <c r="M42" s="40">
        <f t="shared" si="3"/>
        <v>11.300796587093451</v>
      </c>
      <c r="N42" s="40">
        <f t="shared" si="3"/>
        <v>12.092802326028334</v>
      </c>
      <c r="O42" s="40">
        <f t="shared" si="4"/>
        <v>10.919800927823712</v>
      </c>
      <c r="P42" s="40">
        <f t="shared" si="4"/>
        <v>11.672850642378735</v>
      </c>
      <c r="Q42" s="40">
        <f t="shared" si="5"/>
        <v>10.06193705550517</v>
      </c>
    </row>
    <row r="43" spans="1:17" s="41" customFormat="1" ht="18" customHeight="1">
      <c r="A43" s="24" t="s">
        <v>117</v>
      </c>
      <c r="B43" s="40">
        <f t="shared" si="6"/>
        <v>0</v>
      </c>
      <c r="C43" s="40">
        <f t="shared" si="6"/>
        <v>0.05989850149198013</v>
      </c>
      <c r="D43" s="40">
        <f t="shared" si="6"/>
        <v>0.28096960476985106</v>
      </c>
      <c r="E43" s="40">
        <f t="shared" si="6"/>
        <v>0.5983516733553323</v>
      </c>
      <c r="F43" s="40">
        <f t="shared" si="6"/>
        <v>0.6303836357818375</v>
      </c>
      <c r="G43" s="40">
        <f t="shared" si="6"/>
        <v>0.6330170746716605</v>
      </c>
      <c r="H43" s="40">
        <f t="shared" si="6"/>
        <v>0.1451288899810939</v>
      </c>
      <c r="I43" s="40">
        <f t="shared" si="6"/>
        <v>0.04623544619102571</v>
      </c>
      <c r="J43" s="40">
        <f t="shared" si="6"/>
        <v>0.1540900216646235</v>
      </c>
      <c r="K43" s="40">
        <f t="shared" si="6"/>
        <v>0.3371847669361049</v>
      </c>
      <c r="L43" s="40">
        <f t="shared" si="6"/>
        <v>0.2463877588663736</v>
      </c>
      <c r="M43" s="40">
        <f t="shared" si="3"/>
        <v>0.09712078756751326</v>
      </c>
      <c r="N43" s="40">
        <f t="shared" si="3"/>
        <v>1.0676163463351385</v>
      </c>
      <c r="O43" s="40">
        <f t="shared" si="4"/>
        <v>1.2262190009109613</v>
      </c>
      <c r="P43" s="40">
        <f t="shared" si="4"/>
        <v>0</v>
      </c>
      <c r="Q43" s="40">
        <f t="shared" si="5"/>
        <v>1.1897016097495571E-05</v>
      </c>
    </row>
    <row r="44" spans="1:17" s="41" customFormat="1" ht="18" customHeight="1">
      <c r="A44" s="24" t="s">
        <v>118</v>
      </c>
      <c r="B44" s="40">
        <f t="shared" si="6"/>
        <v>8.033432766527909</v>
      </c>
      <c r="C44" s="40">
        <f t="shared" si="6"/>
        <v>8.375003888685177</v>
      </c>
      <c r="D44" s="40">
        <f t="shared" si="6"/>
        <v>9.139468247671237</v>
      </c>
      <c r="E44" s="40">
        <f t="shared" si="6"/>
        <v>8.375525800904029</v>
      </c>
      <c r="F44" s="40">
        <f t="shared" si="6"/>
        <v>9.085870898171251</v>
      </c>
      <c r="G44" s="40">
        <f t="shared" si="6"/>
        <v>9.443812252658859</v>
      </c>
      <c r="H44" s="40">
        <f t="shared" si="6"/>
        <v>9.625757740917878</v>
      </c>
      <c r="I44" s="40">
        <f t="shared" si="6"/>
        <v>8.847212614760602</v>
      </c>
      <c r="J44" s="40">
        <f t="shared" si="6"/>
        <v>9.934183254312243</v>
      </c>
      <c r="K44" s="40">
        <f t="shared" si="6"/>
        <v>8.819100712128208</v>
      </c>
      <c r="L44" s="40">
        <f t="shared" si="6"/>
        <v>9.725571278077949</v>
      </c>
      <c r="M44" s="40">
        <f t="shared" si="3"/>
        <v>10.982824325508526</v>
      </c>
      <c r="N44" s="40">
        <f t="shared" si="3"/>
        <v>12.128418725128506</v>
      </c>
      <c r="O44" s="40">
        <f t="shared" si="4"/>
        <v>11.954715844382592</v>
      </c>
      <c r="P44" s="40">
        <f t="shared" si="4"/>
        <v>13.213013616919747</v>
      </c>
      <c r="Q44" s="40">
        <f t="shared" si="5"/>
        <v>12.207016645948013</v>
      </c>
    </row>
    <row r="45" spans="1:17" s="41" customFormat="1" ht="18" customHeight="1">
      <c r="A45" s="24" t="s">
        <v>88</v>
      </c>
      <c r="B45" s="40">
        <f t="shared" si="6"/>
        <v>0</v>
      </c>
      <c r="C45" s="40">
        <f t="shared" si="6"/>
        <v>0</v>
      </c>
      <c r="D45" s="40">
        <f t="shared" si="6"/>
        <v>0</v>
      </c>
      <c r="E45" s="40">
        <f t="shared" si="6"/>
        <v>0</v>
      </c>
      <c r="F45" s="40">
        <f t="shared" si="6"/>
        <v>0.5827320431412226</v>
      </c>
      <c r="G45" s="40">
        <f t="shared" si="6"/>
        <v>0</v>
      </c>
      <c r="H45" s="40">
        <f t="shared" si="6"/>
        <v>0</v>
      </c>
      <c r="I45" s="40">
        <f t="shared" si="6"/>
        <v>0</v>
      </c>
      <c r="J45" s="40">
        <f t="shared" si="6"/>
        <v>0</v>
      </c>
      <c r="K45" s="40">
        <f t="shared" si="6"/>
        <v>0</v>
      </c>
      <c r="L45" s="40">
        <f t="shared" si="6"/>
        <v>0.06594746649893776</v>
      </c>
      <c r="M45" s="40">
        <f t="shared" si="3"/>
        <v>0.03372724533044365</v>
      </c>
      <c r="N45" s="40">
        <f t="shared" si="3"/>
        <v>0.07177864339728593</v>
      </c>
      <c r="O45" s="40">
        <f t="shared" si="4"/>
        <v>0.06351919155636071</v>
      </c>
      <c r="P45" s="40">
        <f t="shared" si="4"/>
        <v>0</v>
      </c>
      <c r="Q45" s="40">
        <f t="shared" si="5"/>
        <v>1.1897016097495571E-05</v>
      </c>
    </row>
    <row r="46" spans="1:17" s="41" customFormat="1" ht="18" customHeight="1">
      <c r="A46" s="24" t="s">
        <v>120</v>
      </c>
      <c r="B46" s="40">
        <f t="shared" si="6"/>
        <v>0</v>
      </c>
      <c r="C46" s="40">
        <f t="shared" si="6"/>
        <v>0</v>
      </c>
      <c r="D46" s="40">
        <f t="shared" si="6"/>
        <v>0</v>
      </c>
      <c r="E46" s="40">
        <f t="shared" si="6"/>
        <v>0</v>
      </c>
      <c r="F46" s="40">
        <f t="shared" si="6"/>
        <v>0</v>
      </c>
      <c r="G46" s="40">
        <f t="shared" si="6"/>
        <v>0</v>
      </c>
      <c r="H46" s="40">
        <f t="shared" si="6"/>
        <v>0</v>
      </c>
      <c r="I46" s="40">
        <f t="shared" si="6"/>
        <v>0</v>
      </c>
      <c r="J46" s="40">
        <f t="shared" si="6"/>
        <v>0</v>
      </c>
      <c r="K46" s="40">
        <f t="shared" si="6"/>
        <v>0</v>
      </c>
      <c r="L46" s="40">
        <f t="shared" si="6"/>
        <v>0</v>
      </c>
      <c r="M46" s="40">
        <f t="shared" si="3"/>
        <v>0</v>
      </c>
      <c r="N46" s="40">
        <f t="shared" si="3"/>
        <v>0</v>
      </c>
      <c r="O46" s="40">
        <f t="shared" si="4"/>
        <v>0</v>
      </c>
      <c r="P46" s="40">
        <f t="shared" si="4"/>
        <v>0</v>
      </c>
      <c r="Q46" s="40">
        <f t="shared" si="5"/>
        <v>1.1897016097495571E-05</v>
      </c>
    </row>
    <row r="47" spans="1:17" s="41" customFormat="1" ht="18" customHeight="1">
      <c r="A47" s="24" t="s">
        <v>119</v>
      </c>
      <c r="B47" s="40">
        <f t="shared" si="6"/>
        <v>0</v>
      </c>
      <c r="C47" s="40">
        <f t="shared" si="6"/>
        <v>0</v>
      </c>
      <c r="D47" s="40">
        <f t="shared" si="6"/>
        <v>0</v>
      </c>
      <c r="E47" s="40">
        <f t="shared" si="6"/>
        <v>0</v>
      </c>
      <c r="F47" s="40">
        <f t="shared" si="6"/>
        <v>0</v>
      </c>
      <c r="G47" s="40">
        <f t="shared" si="6"/>
        <v>0</v>
      </c>
      <c r="H47" s="40">
        <f t="shared" si="6"/>
        <v>0</v>
      </c>
      <c r="I47" s="40">
        <f t="shared" si="6"/>
        <v>0</v>
      </c>
      <c r="J47" s="40">
        <f t="shared" si="6"/>
        <v>0</v>
      </c>
      <c r="K47" s="40">
        <f t="shared" si="6"/>
        <v>0</v>
      </c>
      <c r="L47" s="40">
        <f t="shared" si="6"/>
        <v>0</v>
      </c>
      <c r="M47" s="40">
        <f t="shared" si="3"/>
        <v>0</v>
      </c>
      <c r="N47" s="40">
        <f t="shared" si="3"/>
        <v>0</v>
      </c>
      <c r="O47" s="40">
        <f t="shared" si="4"/>
        <v>0</v>
      </c>
      <c r="P47" s="40">
        <f t="shared" si="4"/>
        <v>0</v>
      </c>
      <c r="Q47" s="40">
        <f t="shared" si="5"/>
        <v>1.1897016097495571E-05</v>
      </c>
    </row>
    <row r="48" spans="1:17" s="41" customFormat="1" ht="18" customHeight="1">
      <c r="A48" s="24" t="s">
        <v>121</v>
      </c>
      <c r="B48" s="40">
        <f aca="true" t="shared" si="7" ref="B48:L48">SUM(B33:B47)</f>
        <v>100</v>
      </c>
      <c r="C48" s="37">
        <f t="shared" si="7"/>
        <v>100</v>
      </c>
      <c r="D48" s="37">
        <f t="shared" si="7"/>
        <v>99.99999999999999</v>
      </c>
      <c r="E48" s="37">
        <f t="shared" si="7"/>
        <v>100</v>
      </c>
      <c r="F48" s="37">
        <f t="shared" si="7"/>
        <v>100</v>
      </c>
      <c r="G48" s="37">
        <f t="shared" si="7"/>
        <v>99.99999999999999</v>
      </c>
      <c r="H48" s="37">
        <f t="shared" si="7"/>
        <v>100.00000000000001</v>
      </c>
      <c r="I48" s="37">
        <f t="shared" si="7"/>
        <v>100</v>
      </c>
      <c r="J48" s="37">
        <f t="shared" si="7"/>
        <v>100.00000000000003</v>
      </c>
      <c r="K48" s="37">
        <f t="shared" si="7"/>
        <v>100.00000000000001</v>
      </c>
      <c r="L48" s="37">
        <f t="shared" si="7"/>
        <v>100.00000000000001</v>
      </c>
      <c r="M48" s="37">
        <f>SUM(M33:M47)</f>
        <v>100</v>
      </c>
      <c r="N48" s="37">
        <f>SUM(N33:N47)</f>
        <v>100</v>
      </c>
      <c r="O48" s="37">
        <f>SUM(O33:O47)</f>
        <v>100</v>
      </c>
      <c r="P48" s="37">
        <f>SUM(P33:P47)</f>
        <v>100</v>
      </c>
      <c r="Q48" s="37">
        <f>SUM(Q33:Q47)</f>
        <v>99.99999999999999</v>
      </c>
    </row>
    <row r="49" spans="10:11" s="41" customFormat="1" ht="18" customHeight="1">
      <c r="J49" s="42"/>
      <c r="K49" s="42"/>
    </row>
    <row r="50" spans="10:11" s="41" customFormat="1" ht="18" customHeight="1">
      <c r="J50" s="42"/>
      <c r="K50" s="42"/>
    </row>
    <row r="51" spans="10:11" s="41" customFormat="1" ht="18" customHeight="1">
      <c r="J51" s="42"/>
      <c r="K51" s="42"/>
    </row>
    <row r="52" spans="10:11" s="41" customFormat="1" ht="18" customHeight="1">
      <c r="J52" s="42"/>
      <c r="K52" s="42"/>
    </row>
    <row r="53" spans="10:11" s="41" customFormat="1" ht="18" customHeight="1">
      <c r="J53" s="42"/>
      <c r="K53" s="42"/>
    </row>
    <row r="54" spans="10:11" s="41" customFormat="1" ht="18" customHeight="1">
      <c r="J54" s="42"/>
      <c r="K54" s="42"/>
    </row>
    <row r="55" spans="10:11" s="41" customFormat="1" ht="18" customHeight="1">
      <c r="J55" s="42"/>
      <c r="K55" s="42"/>
    </row>
    <row r="56" spans="10:11" s="41" customFormat="1" ht="18" customHeight="1">
      <c r="J56" s="42"/>
      <c r="K56" s="42"/>
    </row>
    <row r="57" spans="10:11" s="41" customFormat="1" ht="18" customHeight="1">
      <c r="J57" s="42"/>
      <c r="K57" s="42"/>
    </row>
    <row r="58" spans="10:11" s="41" customFormat="1" ht="18" customHeight="1">
      <c r="J58" s="42"/>
      <c r="K58" s="42"/>
    </row>
    <row r="59" spans="10:11" s="41" customFormat="1" ht="18" customHeight="1">
      <c r="J59" s="42"/>
      <c r="K59" s="42"/>
    </row>
    <row r="60" spans="10:11" s="41" customFormat="1" ht="18" customHeight="1">
      <c r="J60" s="42"/>
      <c r="K60" s="42"/>
    </row>
    <row r="61" spans="10:11" s="41" customFormat="1" ht="18" customHeight="1">
      <c r="J61" s="42"/>
      <c r="K61" s="42"/>
    </row>
    <row r="62" spans="10:11" s="41" customFormat="1" ht="18" customHeight="1">
      <c r="J62" s="42"/>
      <c r="K62" s="42"/>
    </row>
    <row r="63" spans="10:11" s="41" customFormat="1" ht="18" customHeight="1">
      <c r="J63" s="42"/>
      <c r="K63" s="42"/>
    </row>
    <row r="64" spans="10:11" s="41" customFormat="1" ht="18" customHeight="1">
      <c r="J64" s="42"/>
      <c r="K64" s="42"/>
    </row>
    <row r="65" spans="10:11" s="41" customFormat="1" ht="18" customHeight="1">
      <c r="J65" s="42"/>
      <c r="K65" s="42"/>
    </row>
    <row r="66" spans="10:11" s="41" customFormat="1" ht="18" customHeight="1">
      <c r="J66" s="42"/>
      <c r="K66" s="42"/>
    </row>
    <row r="67" spans="10:11" s="41" customFormat="1" ht="18" customHeight="1">
      <c r="J67" s="42"/>
      <c r="K67" s="42"/>
    </row>
    <row r="68" spans="10:11" s="41" customFormat="1" ht="18" customHeight="1">
      <c r="J68" s="42"/>
      <c r="K68" s="42"/>
    </row>
    <row r="69" spans="10:11" s="41" customFormat="1" ht="18" customHeight="1">
      <c r="J69" s="42"/>
      <c r="K69" s="42"/>
    </row>
    <row r="70" spans="10:11" s="41" customFormat="1" ht="18" customHeight="1">
      <c r="J70" s="42"/>
      <c r="K70" s="42"/>
    </row>
    <row r="71" spans="10:11" s="41" customFormat="1" ht="18" customHeight="1">
      <c r="J71" s="42"/>
      <c r="K71" s="42"/>
    </row>
    <row r="72" spans="10:11" s="41" customFormat="1" ht="18" customHeight="1">
      <c r="J72" s="42"/>
      <c r="K72" s="42"/>
    </row>
    <row r="73" spans="10:11" s="41" customFormat="1" ht="18" customHeight="1">
      <c r="J73" s="42"/>
      <c r="K73" s="42"/>
    </row>
    <row r="74" spans="10:11" s="41" customFormat="1" ht="18" customHeight="1">
      <c r="J74" s="42"/>
      <c r="K74" s="42"/>
    </row>
    <row r="75" spans="10:11" s="41" customFormat="1" ht="18" customHeight="1">
      <c r="J75" s="42"/>
      <c r="K75" s="42"/>
    </row>
    <row r="76" spans="10:11" s="41" customFormat="1" ht="18" customHeight="1">
      <c r="J76" s="42"/>
      <c r="K76" s="42"/>
    </row>
    <row r="77" spans="10:11" s="41" customFormat="1" ht="18" customHeight="1">
      <c r="J77" s="42"/>
      <c r="K77" s="42"/>
    </row>
    <row r="78" spans="10:11" s="41" customFormat="1" ht="18" customHeight="1">
      <c r="J78" s="42"/>
      <c r="K78" s="42"/>
    </row>
    <row r="79" spans="10:11" s="41" customFormat="1" ht="18" customHeight="1">
      <c r="J79" s="42"/>
      <c r="K79" s="42"/>
    </row>
    <row r="80" spans="10:11" s="41" customFormat="1" ht="18" customHeight="1">
      <c r="J80" s="42"/>
      <c r="K80" s="42"/>
    </row>
    <row r="81" spans="10:11" s="41" customFormat="1" ht="18" customHeight="1">
      <c r="J81" s="42"/>
      <c r="K81" s="42"/>
    </row>
    <row r="82" spans="10:11" s="41" customFormat="1" ht="18" customHeight="1">
      <c r="J82" s="42"/>
      <c r="K82" s="42"/>
    </row>
    <row r="83" spans="10:11" s="41" customFormat="1" ht="18" customHeight="1">
      <c r="J83" s="42"/>
      <c r="K83" s="42"/>
    </row>
    <row r="84" spans="10:11" s="41" customFormat="1" ht="18" customHeight="1">
      <c r="J84" s="42"/>
      <c r="K84" s="42"/>
    </row>
    <row r="85" spans="10:11" s="41" customFormat="1" ht="18" customHeight="1">
      <c r="J85" s="42"/>
      <c r="K85" s="42"/>
    </row>
    <row r="86" spans="10:11" s="41" customFormat="1" ht="18" customHeight="1">
      <c r="J86" s="42"/>
      <c r="K86" s="42"/>
    </row>
    <row r="87" spans="10:11" s="41" customFormat="1" ht="18" customHeight="1">
      <c r="J87" s="42"/>
      <c r="K87" s="42"/>
    </row>
    <row r="88" spans="10:11" s="41" customFormat="1" ht="18" customHeight="1">
      <c r="J88" s="42"/>
      <c r="K88" s="42"/>
    </row>
    <row r="89" spans="10:11" s="41" customFormat="1" ht="18" customHeight="1">
      <c r="J89" s="42"/>
      <c r="K89" s="42"/>
    </row>
    <row r="90" spans="10:11" s="41" customFormat="1" ht="18" customHeight="1">
      <c r="J90" s="42"/>
      <c r="K90" s="42"/>
    </row>
    <row r="91" spans="10:11" s="41" customFormat="1" ht="18" customHeight="1">
      <c r="J91" s="42"/>
      <c r="K91" s="42"/>
    </row>
    <row r="92" spans="10:11" s="41" customFormat="1" ht="18" customHeight="1">
      <c r="J92" s="42"/>
      <c r="K92" s="42"/>
    </row>
    <row r="93" spans="10:11" s="41" customFormat="1" ht="18" customHeight="1">
      <c r="J93" s="42"/>
      <c r="K93" s="42"/>
    </row>
    <row r="94" spans="10:11" s="41" customFormat="1" ht="18" customHeight="1">
      <c r="J94" s="42"/>
      <c r="K94" s="42"/>
    </row>
    <row r="95" spans="10:11" s="41" customFormat="1" ht="18" customHeight="1">
      <c r="J95" s="42"/>
      <c r="K95" s="42"/>
    </row>
    <row r="96" spans="10:11" s="41" customFormat="1" ht="18" customHeight="1">
      <c r="J96" s="42"/>
      <c r="K96" s="42"/>
    </row>
    <row r="97" spans="10:11" s="41" customFormat="1" ht="18" customHeight="1">
      <c r="J97" s="42"/>
      <c r="K97" s="42"/>
    </row>
    <row r="98" spans="10:11" s="41" customFormat="1" ht="18" customHeight="1">
      <c r="J98" s="42"/>
      <c r="K98" s="42"/>
    </row>
    <row r="99" spans="10:11" s="41" customFormat="1" ht="18" customHeight="1">
      <c r="J99" s="42"/>
      <c r="K99" s="42"/>
    </row>
    <row r="100" spans="10:11" s="41" customFormat="1" ht="18" customHeight="1">
      <c r="J100" s="42"/>
      <c r="K100" s="42"/>
    </row>
    <row r="101" spans="10:11" s="41" customFormat="1" ht="18" customHeight="1">
      <c r="J101" s="42"/>
      <c r="K101" s="42"/>
    </row>
    <row r="102" spans="10:11" s="41" customFormat="1" ht="18" customHeight="1">
      <c r="J102" s="42"/>
      <c r="K102" s="42"/>
    </row>
    <row r="103" spans="10:11" s="41" customFormat="1" ht="18" customHeight="1">
      <c r="J103" s="42"/>
      <c r="K103" s="42"/>
    </row>
    <row r="104" spans="10:11" s="41" customFormat="1" ht="18" customHeight="1">
      <c r="J104" s="42"/>
      <c r="K104" s="42"/>
    </row>
    <row r="105" spans="10:11" s="41" customFormat="1" ht="18" customHeight="1">
      <c r="J105" s="42"/>
      <c r="K105" s="42"/>
    </row>
    <row r="106" spans="10:11" s="41" customFormat="1" ht="18" customHeight="1">
      <c r="J106" s="42"/>
      <c r="K106" s="42"/>
    </row>
    <row r="107" spans="10:11" s="41" customFormat="1" ht="18" customHeight="1">
      <c r="J107" s="42"/>
      <c r="K107" s="42"/>
    </row>
    <row r="108" spans="10:11" s="41" customFormat="1" ht="18" customHeight="1">
      <c r="J108" s="42"/>
      <c r="K108" s="42"/>
    </row>
    <row r="109" spans="10:11" s="41" customFormat="1" ht="18" customHeight="1">
      <c r="J109" s="42"/>
      <c r="K109" s="42"/>
    </row>
    <row r="110" spans="10:11" s="41" customFormat="1" ht="18" customHeight="1">
      <c r="J110" s="42"/>
      <c r="K110" s="42"/>
    </row>
    <row r="111" spans="10:11" s="41" customFormat="1" ht="18" customHeight="1">
      <c r="J111" s="42"/>
      <c r="K111" s="42"/>
    </row>
    <row r="112" spans="10:11" s="41" customFormat="1" ht="18" customHeight="1">
      <c r="J112" s="42"/>
      <c r="K112" s="42"/>
    </row>
    <row r="113" spans="10:11" s="41" customFormat="1" ht="18" customHeight="1">
      <c r="J113" s="42"/>
      <c r="K113" s="42"/>
    </row>
    <row r="114" spans="10:11" s="41" customFormat="1" ht="18" customHeight="1">
      <c r="J114" s="42"/>
      <c r="K114" s="42"/>
    </row>
    <row r="115" spans="10:11" s="41" customFormat="1" ht="18" customHeight="1">
      <c r="J115" s="42"/>
      <c r="K115" s="42"/>
    </row>
    <row r="116" spans="10:11" s="41" customFormat="1" ht="18" customHeight="1">
      <c r="J116" s="42"/>
      <c r="K116" s="42"/>
    </row>
    <row r="117" spans="10:11" s="41" customFormat="1" ht="18" customHeight="1">
      <c r="J117" s="42"/>
      <c r="K117" s="42"/>
    </row>
    <row r="118" spans="10:11" s="41" customFormat="1" ht="18" customHeight="1">
      <c r="J118" s="42"/>
      <c r="K118" s="42"/>
    </row>
    <row r="119" spans="10:11" s="41" customFormat="1" ht="18" customHeight="1">
      <c r="J119" s="42"/>
      <c r="K119" s="42"/>
    </row>
    <row r="120" spans="10:11" s="41" customFormat="1" ht="18" customHeight="1">
      <c r="J120" s="42"/>
      <c r="K120" s="42"/>
    </row>
    <row r="121" spans="10:11" s="41" customFormat="1" ht="18" customHeight="1">
      <c r="J121" s="42"/>
      <c r="K121" s="42"/>
    </row>
    <row r="122" spans="10:11" s="41" customFormat="1" ht="18" customHeight="1">
      <c r="J122" s="42"/>
      <c r="K122" s="42"/>
    </row>
    <row r="123" spans="10:11" s="41" customFormat="1" ht="18" customHeight="1">
      <c r="J123" s="42"/>
      <c r="K123" s="42"/>
    </row>
    <row r="124" spans="10:11" s="41" customFormat="1" ht="18" customHeight="1">
      <c r="J124" s="42"/>
      <c r="K124" s="42"/>
    </row>
    <row r="125" spans="10:11" s="41" customFormat="1" ht="18" customHeight="1">
      <c r="J125" s="42"/>
      <c r="K125" s="42"/>
    </row>
    <row r="126" spans="10:11" s="41" customFormat="1" ht="18" customHeight="1">
      <c r="J126" s="42"/>
      <c r="K126" s="42"/>
    </row>
    <row r="127" spans="10:11" s="41" customFormat="1" ht="18" customHeight="1">
      <c r="J127" s="42"/>
      <c r="K127" s="42"/>
    </row>
    <row r="128" spans="10:11" s="41" customFormat="1" ht="18" customHeight="1">
      <c r="J128" s="42"/>
      <c r="K128" s="42"/>
    </row>
    <row r="129" spans="10:11" s="41" customFormat="1" ht="18" customHeight="1">
      <c r="J129" s="42"/>
      <c r="K129" s="42"/>
    </row>
    <row r="130" spans="10:11" s="41" customFormat="1" ht="18" customHeight="1">
      <c r="J130" s="42"/>
      <c r="K130" s="42"/>
    </row>
    <row r="131" spans="10:11" s="41" customFormat="1" ht="18" customHeight="1">
      <c r="J131" s="42"/>
      <c r="K131" s="42"/>
    </row>
    <row r="132" spans="10:11" s="41" customFormat="1" ht="18" customHeight="1">
      <c r="J132" s="42"/>
      <c r="K132" s="42"/>
    </row>
    <row r="133" spans="10:11" s="41" customFormat="1" ht="18" customHeight="1">
      <c r="J133" s="42"/>
      <c r="K133" s="42"/>
    </row>
    <row r="134" spans="10:11" s="41" customFormat="1" ht="18" customHeight="1">
      <c r="J134" s="42"/>
      <c r="K134" s="42"/>
    </row>
    <row r="135" spans="10:11" s="41" customFormat="1" ht="18" customHeight="1">
      <c r="J135" s="42"/>
      <c r="K135" s="42"/>
    </row>
    <row r="136" spans="10:11" s="41" customFormat="1" ht="18" customHeight="1">
      <c r="J136" s="42"/>
      <c r="K136" s="42"/>
    </row>
    <row r="137" spans="10:11" s="41" customFormat="1" ht="18" customHeight="1">
      <c r="J137" s="42"/>
      <c r="K137" s="42"/>
    </row>
    <row r="138" spans="10:11" s="41" customFormat="1" ht="18" customHeight="1">
      <c r="J138" s="42"/>
      <c r="K138" s="42"/>
    </row>
    <row r="139" spans="10:11" s="41" customFormat="1" ht="18" customHeight="1">
      <c r="J139" s="42"/>
      <c r="K139" s="42"/>
    </row>
    <row r="140" spans="10:11" s="41" customFormat="1" ht="18" customHeight="1">
      <c r="J140" s="42"/>
      <c r="K140" s="42"/>
    </row>
    <row r="141" spans="10:11" s="41" customFormat="1" ht="18" customHeight="1">
      <c r="J141" s="42"/>
      <c r="K141" s="42"/>
    </row>
    <row r="142" spans="10:11" s="41" customFormat="1" ht="18" customHeight="1">
      <c r="J142" s="42"/>
      <c r="K142" s="42"/>
    </row>
    <row r="143" spans="10:11" s="41" customFormat="1" ht="18" customHeight="1">
      <c r="J143" s="42"/>
      <c r="K143" s="42"/>
    </row>
    <row r="144" spans="10:11" s="41" customFormat="1" ht="18" customHeight="1">
      <c r="J144" s="42"/>
      <c r="K144" s="42"/>
    </row>
    <row r="145" spans="10:11" s="41" customFormat="1" ht="18" customHeight="1">
      <c r="J145" s="42"/>
      <c r="K145" s="42"/>
    </row>
    <row r="146" spans="10:11" s="41" customFormat="1" ht="18" customHeight="1">
      <c r="J146" s="42"/>
      <c r="K146" s="42"/>
    </row>
    <row r="147" spans="10:11" s="41" customFormat="1" ht="18" customHeight="1">
      <c r="J147" s="42"/>
      <c r="K147" s="42"/>
    </row>
    <row r="148" spans="10:11" s="41" customFormat="1" ht="18" customHeight="1">
      <c r="J148" s="42"/>
      <c r="K148" s="42"/>
    </row>
    <row r="149" spans="10:11" s="41" customFormat="1" ht="18" customHeight="1">
      <c r="J149" s="42"/>
      <c r="K149" s="42"/>
    </row>
    <row r="150" spans="10:11" s="41" customFormat="1" ht="18" customHeight="1">
      <c r="J150" s="42"/>
      <c r="K150" s="42"/>
    </row>
    <row r="151" spans="10:11" s="41" customFormat="1" ht="18" customHeight="1">
      <c r="J151" s="42"/>
      <c r="K151" s="42"/>
    </row>
    <row r="152" spans="10:11" s="41" customFormat="1" ht="18" customHeight="1">
      <c r="J152" s="42"/>
      <c r="K152" s="42"/>
    </row>
    <row r="153" spans="10:11" s="41" customFormat="1" ht="18" customHeight="1">
      <c r="J153" s="42"/>
      <c r="K153" s="42"/>
    </row>
    <row r="154" spans="10:11" s="41" customFormat="1" ht="18" customHeight="1">
      <c r="J154" s="42"/>
      <c r="K154" s="42"/>
    </row>
    <row r="155" spans="10:11" s="41" customFormat="1" ht="18" customHeight="1">
      <c r="J155" s="42"/>
      <c r="K155" s="42"/>
    </row>
    <row r="156" spans="10:11" s="41" customFormat="1" ht="18" customHeight="1">
      <c r="J156" s="42"/>
      <c r="K156" s="42"/>
    </row>
    <row r="157" spans="10:11" s="41" customFormat="1" ht="18" customHeight="1">
      <c r="J157" s="42"/>
      <c r="K157" s="42"/>
    </row>
    <row r="158" spans="10:11" s="41" customFormat="1" ht="18" customHeight="1">
      <c r="J158" s="42"/>
      <c r="K158" s="42"/>
    </row>
    <row r="159" spans="10:11" s="41" customFormat="1" ht="18" customHeight="1">
      <c r="J159" s="42"/>
      <c r="K159" s="42"/>
    </row>
    <row r="160" spans="10:11" s="41" customFormat="1" ht="18" customHeight="1">
      <c r="J160" s="42"/>
      <c r="K160" s="42"/>
    </row>
    <row r="161" spans="10:11" s="41" customFormat="1" ht="18" customHeight="1">
      <c r="J161" s="42"/>
      <c r="K161" s="42"/>
    </row>
    <row r="162" spans="10:11" s="41" customFormat="1" ht="18" customHeight="1">
      <c r="J162" s="42"/>
      <c r="K162" s="42"/>
    </row>
    <row r="163" spans="10:11" s="41" customFormat="1" ht="18" customHeight="1">
      <c r="J163" s="42"/>
      <c r="K163" s="42"/>
    </row>
    <row r="164" spans="10:11" s="41" customFormat="1" ht="18" customHeight="1">
      <c r="J164" s="42"/>
      <c r="K164" s="42"/>
    </row>
    <row r="165" spans="10:11" s="41" customFormat="1" ht="18" customHeight="1">
      <c r="J165" s="42"/>
      <c r="K165" s="42"/>
    </row>
    <row r="166" spans="10:11" s="41" customFormat="1" ht="18" customHeight="1">
      <c r="J166" s="42"/>
      <c r="K166" s="42"/>
    </row>
    <row r="167" spans="10:11" s="41" customFormat="1" ht="18" customHeight="1">
      <c r="J167" s="42"/>
      <c r="K167" s="42"/>
    </row>
    <row r="168" spans="10:11" s="41" customFormat="1" ht="18" customHeight="1">
      <c r="J168" s="42"/>
      <c r="K168" s="42"/>
    </row>
    <row r="169" spans="10:11" s="41" customFormat="1" ht="18" customHeight="1">
      <c r="J169" s="42"/>
      <c r="K169" s="42"/>
    </row>
    <row r="170" spans="10:11" s="41" customFormat="1" ht="18" customHeight="1">
      <c r="J170" s="42"/>
      <c r="K170" s="42"/>
    </row>
    <row r="171" spans="10:11" s="41" customFormat="1" ht="18" customHeight="1">
      <c r="J171" s="42"/>
      <c r="K171" s="42"/>
    </row>
    <row r="172" spans="10:11" s="41" customFormat="1" ht="18" customHeight="1">
      <c r="J172" s="42"/>
      <c r="K172" s="42"/>
    </row>
    <row r="173" spans="10:11" s="41" customFormat="1" ht="18" customHeight="1">
      <c r="J173" s="42"/>
      <c r="K173" s="42"/>
    </row>
    <row r="174" spans="10:11" s="41" customFormat="1" ht="18" customHeight="1">
      <c r="J174" s="42"/>
      <c r="K174" s="42"/>
    </row>
    <row r="175" spans="10:11" s="41" customFormat="1" ht="18" customHeight="1">
      <c r="J175" s="42"/>
      <c r="K175" s="42"/>
    </row>
    <row r="176" spans="10:11" s="41" customFormat="1" ht="18" customHeight="1">
      <c r="J176" s="42"/>
      <c r="K176" s="42"/>
    </row>
    <row r="177" spans="10:11" s="41" customFormat="1" ht="18" customHeight="1">
      <c r="J177" s="42"/>
      <c r="K177" s="42"/>
    </row>
    <row r="178" spans="10:11" s="41" customFormat="1" ht="18" customHeight="1">
      <c r="J178" s="42"/>
      <c r="K178" s="42"/>
    </row>
    <row r="179" spans="10:11" s="41" customFormat="1" ht="18" customHeight="1">
      <c r="J179" s="42"/>
      <c r="K179" s="42"/>
    </row>
    <row r="180" spans="10:11" s="41" customFormat="1" ht="18" customHeight="1">
      <c r="J180" s="42"/>
      <c r="K180" s="42"/>
    </row>
    <row r="181" spans="10:11" s="41" customFormat="1" ht="18" customHeight="1">
      <c r="J181" s="42"/>
      <c r="K181" s="42"/>
    </row>
    <row r="182" spans="10:11" s="41" customFormat="1" ht="18" customHeight="1">
      <c r="J182" s="42"/>
      <c r="K182" s="42"/>
    </row>
    <row r="183" spans="10:11" s="41" customFormat="1" ht="18" customHeight="1">
      <c r="J183" s="42"/>
      <c r="K183" s="42"/>
    </row>
    <row r="184" spans="10:11" s="41" customFormat="1" ht="18" customHeight="1">
      <c r="J184" s="42"/>
      <c r="K184" s="42"/>
    </row>
    <row r="185" spans="10:11" s="41" customFormat="1" ht="18" customHeight="1">
      <c r="J185" s="42"/>
      <c r="K185" s="42"/>
    </row>
    <row r="186" spans="10:11" s="41" customFormat="1" ht="18" customHeight="1">
      <c r="J186" s="42"/>
      <c r="K186" s="42"/>
    </row>
    <row r="187" spans="10:11" s="41" customFormat="1" ht="18" customHeight="1">
      <c r="J187" s="42"/>
      <c r="K187" s="42"/>
    </row>
    <row r="188" spans="10:11" s="41" customFormat="1" ht="18" customHeight="1">
      <c r="J188" s="42"/>
      <c r="K188" s="42"/>
    </row>
    <row r="189" spans="10:11" s="41" customFormat="1" ht="18" customHeight="1">
      <c r="J189" s="42"/>
      <c r="K189" s="42"/>
    </row>
    <row r="190" spans="10:11" s="41" customFormat="1" ht="18" customHeight="1">
      <c r="J190" s="42"/>
      <c r="K190" s="42"/>
    </row>
    <row r="191" spans="10:11" s="41" customFormat="1" ht="18" customHeight="1">
      <c r="J191" s="42"/>
      <c r="K191" s="42"/>
    </row>
    <row r="192" spans="10:11" s="41" customFormat="1" ht="18" customHeight="1">
      <c r="J192" s="42"/>
      <c r="K192" s="42"/>
    </row>
    <row r="193" spans="10:11" s="41" customFormat="1" ht="18" customHeight="1">
      <c r="J193" s="42"/>
      <c r="K193" s="42"/>
    </row>
    <row r="194" spans="10:11" s="41" customFormat="1" ht="18" customHeight="1">
      <c r="J194" s="42"/>
      <c r="K194" s="42"/>
    </row>
    <row r="195" spans="10:11" s="41" customFormat="1" ht="18" customHeight="1">
      <c r="J195" s="42"/>
      <c r="K195" s="42"/>
    </row>
    <row r="196" spans="10:11" s="41" customFormat="1" ht="18" customHeight="1">
      <c r="J196" s="42"/>
      <c r="K196" s="42"/>
    </row>
    <row r="197" spans="10:11" s="41" customFormat="1" ht="18" customHeight="1">
      <c r="J197" s="42"/>
      <c r="K197" s="42"/>
    </row>
    <row r="198" spans="10:11" s="41" customFormat="1" ht="18" customHeight="1">
      <c r="J198" s="42"/>
      <c r="K198" s="42"/>
    </row>
    <row r="199" spans="10:11" s="41" customFormat="1" ht="18" customHeight="1">
      <c r="J199" s="42"/>
      <c r="K199" s="42"/>
    </row>
    <row r="200" spans="10:11" s="41" customFormat="1" ht="18" customHeight="1">
      <c r="J200" s="42"/>
      <c r="K200" s="42"/>
    </row>
    <row r="201" spans="10:11" s="41" customFormat="1" ht="18" customHeight="1">
      <c r="J201" s="42"/>
      <c r="K201" s="42"/>
    </row>
    <row r="202" spans="10:11" s="41" customFormat="1" ht="18" customHeight="1">
      <c r="J202" s="42"/>
      <c r="K202" s="42"/>
    </row>
    <row r="203" spans="10:11" s="41" customFormat="1" ht="18" customHeight="1">
      <c r="J203" s="42"/>
      <c r="K203" s="42"/>
    </row>
    <row r="204" spans="10:11" s="41" customFormat="1" ht="18" customHeight="1">
      <c r="J204" s="42"/>
      <c r="K204" s="42"/>
    </row>
    <row r="205" spans="10:11" s="41" customFormat="1" ht="18" customHeight="1">
      <c r="J205" s="42"/>
      <c r="K205" s="42"/>
    </row>
    <row r="206" spans="10:11" s="41" customFormat="1" ht="18" customHeight="1">
      <c r="J206" s="42"/>
      <c r="K206" s="42"/>
    </row>
    <row r="207" spans="10:11" s="41" customFormat="1" ht="18" customHeight="1">
      <c r="J207" s="42"/>
      <c r="K207" s="42"/>
    </row>
    <row r="208" spans="10:11" s="41" customFormat="1" ht="18" customHeight="1">
      <c r="J208" s="42"/>
      <c r="K208" s="42"/>
    </row>
    <row r="209" spans="10:11" s="41" customFormat="1" ht="18" customHeight="1">
      <c r="J209" s="42"/>
      <c r="K209" s="42"/>
    </row>
    <row r="210" spans="10:11" s="41" customFormat="1" ht="18" customHeight="1">
      <c r="J210" s="42"/>
      <c r="K210" s="42"/>
    </row>
    <row r="211" spans="10:11" s="41" customFormat="1" ht="18" customHeight="1">
      <c r="J211" s="42"/>
      <c r="K211" s="42"/>
    </row>
    <row r="212" spans="10:11" s="41" customFormat="1" ht="18" customHeight="1">
      <c r="J212" s="42"/>
      <c r="K212" s="42"/>
    </row>
    <row r="213" spans="10:11" s="41" customFormat="1" ht="18" customHeight="1">
      <c r="J213" s="42"/>
      <c r="K213" s="42"/>
    </row>
    <row r="214" spans="10:11" s="41" customFormat="1" ht="18" customHeight="1">
      <c r="J214" s="42"/>
      <c r="K214" s="42"/>
    </row>
    <row r="215" spans="10:11" s="41" customFormat="1" ht="18" customHeight="1">
      <c r="J215" s="42"/>
      <c r="K215" s="42"/>
    </row>
    <row r="216" spans="10:11" s="41" customFormat="1" ht="18" customHeight="1">
      <c r="J216" s="42"/>
      <c r="K216" s="42"/>
    </row>
    <row r="217" spans="10:11" s="41" customFormat="1" ht="18" customHeight="1">
      <c r="J217" s="42"/>
      <c r="K217" s="42"/>
    </row>
    <row r="218" spans="10:11" s="41" customFormat="1" ht="18" customHeight="1">
      <c r="J218" s="42"/>
      <c r="K218" s="42"/>
    </row>
    <row r="219" spans="10:11" s="41" customFormat="1" ht="18" customHeight="1">
      <c r="J219" s="42"/>
      <c r="K219" s="42"/>
    </row>
    <row r="220" spans="10:11" s="41" customFormat="1" ht="18" customHeight="1">
      <c r="J220" s="42"/>
      <c r="K220" s="42"/>
    </row>
    <row r="221" spans="10:11" s="41" customFormat="1" ht="18" customHeight="1">
      <c r="J221" s="42"/>
      <c r="K221" s="42"/>
    </row>
    <row r="222" spans="10:11" s="41" customFormat="1" ht="18" customHeight="1">
      <c r="J222" s="42"/>
      <c r="K222" s="42"/>
    </row>
    <row r="223" spans="10:11" s="41" customFormat="1" ht="18" customHeight="1">
      <c r="J223" s="42"/>
      <c r="K223" s="42"/>
    </row>
    <row r="224" spans="10:11" s="41" customFormat="1" ht="18" customHeight="1">
      <c r="J224" s="42"/>
      <c r="K224" s="42"/>
    </row>
    <row r="225" spans="10:11" s="41" customFormat="1" ht="18" customHeight="1">
      <c r="J225" s="42"/>
      <c r="K225" s="42"/>
    </row>
    <row r="226" spans="10:11" s="41" customFormat="1" ht="18" customHeight="1">
      <c r="J226" s="42"/>
      <c r="K226" s="42"/>
    </row>
    <row r="227" spans="10:11" s="41" customFormat="1" ht="18" customHeight="1">
      <c r="J227" s="42"/>
      <c r="K227" s="42"/>
    </row>
    <row r="228" spans="10:11" s="41" customFormat="1" ht="18" customHeight="1">
      <c r="J228" s="42"/>
      <c r="K228" s="42"/>
    </row>
    <row r="229" spans="10:11" s="41" customFormat="1" ht="18" customHeight="1">
      <c r="J229" s="42"/>
      <c r="K229" s="42"/>
    </row>
    <row r="230" spans="10:11" s="41" customFormat="1" ht="12">
      <c r="J230" s="42"/>
      <c r="K230" s="42"/>
    </row>
    <row r="231" spans="10:11" s="41" customFormat="1" ht="12">
      <c r="J231" s="42"/>
      <c r="K231" s="42"/>
    </row>
    <row r="232" spans="10:11" s="41" customFormat="1" ht="12">
      <c r="J232" s="42"/>
      <c r="K232" s="42"/>
    </row>
    <row r="233" spans="10:11" s="41" customFormat="1" ht="12">
      <c r="J233" s="42"/>
      <c r="K233" s="42"/>
    </row>
    <row r="234" spans="10:11" s="41" customFormat="1" ht="12">
      <c r="J234" s="42"/>
      <c r="K234" s="42"/>
    </row>
    <row r="235" spans="10:11" s="41" customFormat="1" ht="12">
      <c r="J235" s="42"/>
      <c r="K235" s="42"/>
    </row>
    <row r="236" spans="10:11" s="41" customFormat="1" ht="12">
      <c r="J236" s="42"/>
      <c r="K236" s="42"/>
    </row>
    <row r="237" spans="10:11" s="41" customFormat="1" ht="12">
      <c r="J237" s="42"/>
      <c r="K237" s="42"/>
    </row>
    <row r="238" spans="10:11" s="41" customFormat="1" ht="12">
      <c r="J238" s="42"/>
      <c r="K238" s="42"/>
    </row>
    <row r="239" spans="10:11" s="41" customFormat="1" ht="12">
      <c r="J239" s="42"/>
      <c r="K239" s="42"/>
    </row>
    <row r="240" spans="10:11" s="41" customFormat="1" ht="12">
      <c r="J240" s="42"/>
      <c r="K240" s="42"/>
    </row>
    <row r="241" spans="10:11" s="41" customFormat="1" ht="12">
      <c r="J241" s="42"/>
      <c r="K241" s="42"/>
    </row>
    <row r="242" spans="10:11" s="41" customFormat="1" ht="12">
      <c r="J242" s="42"/>
      <c r="K242" s="42"/>
    </row>
    <row r="243" spans="10:11" s="41" customFormat="1" ht="12">
      <c r="J243" s="42"/>
      <c r="K243" s="42"/>
    </row>
    <row r="244" spans="10:11" s="41" customFormat="1" ht="12">
      <c r="J244" s="42"/>
      <c r="K244" s="42"/>
    </row>
    <row r="245" spans="10:11" s="41" customFormat="1" ht="12">
      <c r="J245" s="42"/>
      <c r="K245" s="42"/>
    </row>
    <row r="246" spans="10:11" s="41" customFormat="1" ht="12">
      <c r="J246" s="42"/>
      <c r="K246" s="42"/>
    </row>
    <row r="247" spans="10:11" s="41" customFormat="1" ht="12">
      <c r="J247" s="42"/>
      <c r="K247" s="42"/>
    </row>
    <row r="248" spans="10:11" s="41" customFormat="1" ht="12">
      <c r="J248" s="42"/>
      <c r="K248" s="42"/>
    </row>
    <row r="249" spans="10:11" s="41" customFormat="1" ht="12">
      <c r="J249" s="42"/>
      <c r="K249" s="42"/>
    </row>
    <row r="250" spans="10:11" s="41" customFormat="1" ht="12">
      <c r="J250" s="42"/>
      <c r="K250" s="42"/>
    </row>
    <row r="251" spans="10:11" s="41" customFormat="1" ht="12">
      <c r="J251" s="42"/>
      <c r="K251" s="42"/>
    </row>
    <row r="252" spans="10:11" s="41" customFormat="1" ht="12">
      <c r="J252" s="42"/>
      <c r="K252" s="42"/>
    </row>
    <row r="253" spans="10:11" s="41" customFormat="1" ht="12">
      <c r="J253" s="42"/>
      <c r="K253" s="42"/>
    </row>
    <row r="254" spans="10:11" s="41" customFormat="1" ht="12">
      <c r="J254" s="42"/>
      <c r="K254" s="42"/>
    </row>
    <row r="255" spans="10:11" s="41" customFormat="1" ht="12">
      <c r="J255" s="42"/>
      <c r="K255" s="42"/>
    </row>
    <row r="256" spans="10:11" s="41" customFormat="1" ht="12">
      <c r="J256" s="42"/>
      <c r="K256" s="42"/>
    </row>
    <row r="257" spans="10:11" s="41" customFormat="1" ht="12">
      <c r="J257" s="42"/>
      <c r="K257" s="42"/>
    </row>
    <row r="258" spans="10:11" s="41" customFormat="1" ht="12">
      <c r="J258" s="42"/>
      <c r="K258" s="42"/>
    </row>
    <row r="259" spans="10:11" s="41" customFormat="1" ht="12">
      <c r="J259" s="42"/>
      <c r="K259" s="42"/>
    </row>
    <row r="260" spans="10:11" s="41" customFormat="1" ht="12">
      <c r="J260" s="42"/>
      <c r="K260" s="42"/>
    </row>
    <row r="261" spans="10:11" s="41" customFormat="1" ht="12">
      <c r="J261" s="42"/>
      <c r="K261" s="42"/>
    </row>
    <row r="262" spans="10:11" s="41" customFormat="1" ht="12">
      <c r="J262" s="42"/>
      <c r="K262" s="42"/>
    </row>
    <row r="263" spans="10:11" s="41" customFormat="1" ht="12">
      <c r="J263" s="42"/>
      <c r="K263" s="42"/>
    </row>
    <row r="264" spans="10:11" s="41" customFormat="1" ht="12">
      <c r="J264" s="42"/>
      <c r="K264" s="42"/>
    </row>
    <row r="265" spans="10:11" s="41" customFormat="1" ht="12">
      <c r="J265" s="42"/>
      <c r="K265" s="42"/>
    </row>
    <row r="266" spans="10:11" s="41" customFormat="1" ht="12">
      <c r="J266" s="42"/>
      <c r="K266" s="42"/>
    </row>
    <row r="267" spans="10:11" s="41" customFormat="1" ht="12">
      <c r="J267" s="42"/>
      <c r="K267" s="42"/>
    </row>
    <row r="268" spans="10:11" s="41" customFormat="1" ht="12">
      <c r="J268" s="42"/>
      <c r="K268" s="42"/>
    </row>
    <row r="269" spans="10:11" s="41" customFormat="1" ht="12">
      <c r="J269" s="42"/>
      <c r="K269" s="42"/>
    </row>
    <row r="270" spans="10:11" s="41" customFormat="1" ht="12">
      <c r="J270" s="42"/>
      <c r="K270" s="42"/>
    </row>
    <row r="271" spans="10:11" s="41" customFormat="1" ht="12">
      <c r="J271" s="42"/>
      <c r="K271" s="42"/>
    </row>
    <row r="272" spans="10:11" s="41" customFormat="1" ht="12">
      <c r="J272" s="42"/>
      <c r="K272" s="42"/>
    </row>
    <row r="273" spans="10:11" s="41" customFormat="1" ht="12">
      <c r="J273" s="42"/>
      <c r="K273" s="42"/>
    </row>
    <row r="274" spans="10:11" s="41" customFormat="1" ht="12">
      <c r="J274" s="42"/>
      <c r="K274" s="42"/>
    </row>
    <row r="275" spans="10:11" s="41" customFormat="1" ht="12">
      <c r="J275" s="42"/>
      <c r="K275" s="42"/>
    </row>
    <row r="276" spans="10:11" s="41" customFormat="1" ht="12">
      <c r="J276" s="42"/>
      <c r="K276" s="42"/>
    </row>
    <row r="277" spans="10:11" s="41" customFormat="1" ht="12">
      <c r="J277" s="42"/>
      <c r="K277" s="42"/>
    </row>
    <row r="278" spans="10:11" s="41" customFormat="1" ht="12">
      <c r="J278" s="42"/>
      <c r="K278" s="42"/>
    </row>
    <row r="279" spans="10:11" s="41" customFormat="1" ht="12">
      <c r="J279" s="42"/>
      <c r="K279" s="42"/>
    </row>
    <row r="280" spans="10:11" s="41" customFormat="1" ht="12">
      <c r="J280" s="42"/>
      <c r="K280" s="42"/>
    </row>
    <row r="281" spans="10:11" s="41" customFormat="1" ht="12">
      <c r="J281" s="42"/>
      <c r="K281" s="42"/>
    </row>
    <row r="282" spans="10:11" s="41" customFormat="1" ht="12">
      <c r="J282" s="42"/>
      <c r="K282" s="42"/>
    </row>
    <row r="283" spans="10:11" s="41" customFormat="1" ht="12">
      <c r="J283" s="42"/>
      <c r="K283" s="42"/>
    </row>
    <row r="284" spans="10:11" s="41" customFormat="1" ht="12">
      <c r="J284" s="42"/>
      <c r="K284" s="42"/>
    </row>
    <row r="285" spans="10:11" s="41" customFormat="1" ht="12">
      <c r="J285" s="42"/>
      <c r="K285" s="42"/>
    </row>
    <row r="286" spans="10:11" s="41" customFormat="1" ht="12">
      <c r="J286" s="42"/>
      <c r="K286" s="42"/>
    </row>
    <row r="287" spans="10:11" s="41" customFormat="1" ht="12">
      <c r="J287" s="42"/>
      <c r="K287" s="42"/>
    </row>
    <row r="288" spans="10:11" s="41" customFormat="1" ht="12">
      <c r="J288" s="42"/>
      <c r="K288" s="42"/>
    </row>
    <row r="289" spans="10:11" s="41" customFormat="1" ht="12">
      <c r="J289" s="42"/>
      <c r="K289" s="42"/>
    </row>
    <row r="290" spans="10:11" s="41" customFormat="1" ht="12">
      <c r="J290" s="42"/>
      <c r="K290" s="42"/>
    </row>
    <row r="291" spans="10:11" s="41" customFormat="1" ht="12">
      <c r="J291" s="42"/>
      <c r="K291" s="42"/>
    </row>
    <row r="292" spans="10:11" s="41" customFormat="1" ht="12">
      <c r="J292" s="42"/>
      <c r="K292" s="42"/>
    </row>
    <row r="293" spans="10:11" s="41" customFormat="1" ht="12">
      <c r="J293" s="42"/>
      <c r="K293" s="42"/>
    </row>
    <row r="294" spans="10:11" s="41" customFormat="1" ht="12">
      <c r="J294" s="42"/>
      <c r="K294" s="42"/>
    </row>
    <row r="295" spans="10:11" s="41" customFormat="1" ht="12">
      <c r="J295" s="42"/>
      <c r="K295" s="42"/>
    </row>
    <row r="296" spans="10:11" s="41" customFormat="1" ht="12">
      <c r="J296" s="42"/>
      <c r="K296" s="42"/>
    </row>
    <row r="297" spans="10:11" s="41" customFormat="1" ht="12">
      <c r="J297" s="42"/>
      <c r="K297" s="42"/>
    </row>
    <row r="298" spans="10:11" s="41" customFormat="1" ht="12">
      <c r="J298" s="42"/>
      <c r="K298" s="42"/>
    </row>
    <row r="299" spans="10:11" s="41" customFormat="1" ht="12">
      <c r="J299" s="42"/>
      <c r="K299" s="42"/>
    </row>
    <row r="300" spans="10:11" s="41" customFormat="1" ht="12">
      <c r="J300" s="42"/>
      <c r="K300" s="42"/>
    </row>
    <row r="301" spans="10:11" s="41" customFormat="1" ht="12">
      <c r="J301" s="42"/>
      <c r="K301" s="42"/>
    </row>
    <row r="302" spans="10:11" s="41" customFormat="1" ht="12">
      <c r="J302" s="42"/>
      <c r="K302" s="42"/>
    </row>
    <row r="303" spans="10:11" s="41" customFormat="1" ht="12">
      <c r="J303" s="42"/>
      <c r="K303" s="42"/>
    </row>
    <row r="304" spans="10:11" s="41" customFormat="1" ht="12">
      <c r="J304" s="42"/>
      <c r="K304" s="42"/>
    </row>
    <row r="305" spans="10:11" s="41" customFormat="1" ht="12">
      <c r="J305" s="42"/>
      <c r="K305" s="42"/>
    </row>
    <row r="306" spans="10:11" s="41" customFormat="1" ht="12">
      <c r="J306" s="42"/>
      <c r="K306" s="42"/>
    </row>
    <row r="307" spans="10:11" s="41" customFormat="1" ht="12">
      <c r="J307" s="42"/>
      <c r="K307" s="42"/>
    </row>
    <row r="308" spans="10:11" s="41" customFormat="1" ht="12">
      <c r="J308" s="42"/>
      <c r="K308" s="42"/>
    </row>
    <row r="309" spans="10:11" s="41" customFormat="1" ht="12">
      <c r="J309" s="42"/>
      <c r="K309" s="42"/>
    </row>
    <row r="310" spans="10:11" s="41" customFormat="1" ht="12">
      <c r="J310" s="42"/>
      <c r="K310" s="42"/>
    </row>
    <row r="311" spans="10:11" s="41" customFormat="1" ht="12">
      <c r="J311" s="42"/>
      <c r="K311" s="42"/>
    </row>
    <row r="312" spans="10:11" s="41" customFormat="1" ht="12">
      <c r="J312" s="42"/>
      <c r="K312" s="42"/>
    </row>
    <row r="313" spans="10:11" s="41" customFormat="1" ht="12">
      <c r="J313" s="42"/>
      <c r="K313" s="42"/>
    </row>
    <row r="314" spans="10:11" s="41" customFormat="1" ht="12">
      <c r="J314" s="42"/>
      <c r="K314" s="42"/>
    </row>
    <row r="315" spans="10:11" s="41" customFormat="1" ht="12">
      <c r="J315" s="42"/>
      <c r="K315" s="42"/>
    </row>
    <row r="316" spans="10:11" s="41" customFormat="1" ht="12">
      <c r="J316" s="42"/>
      <c r="K316" s="42"/>
    </row>
    <row r="317" spans="10:11" s="41" customFormat="1" ht="12">
      <c r="J317" s="42"/>
      <c r="K317" s="42"/>
    </row>
    <row r="318" spans="10:11" s="41" customFormat="1" ht="12">
      <c r="J318" s="42"/>
      <c r="K318" s="42"/>
    </row>
    <row r="319" spans="10:11" s="41" customFormat="1" ht="12">
      <c r="J319" s="42"/>
      <c r="K319" s="42"/>
    </row>
    <row r="320" spans="10:11" s="41" customFormat="1" ht="12">
      <c r="J320" s="42"/>
      <c r="K320" s="42"/>
    </row>
    <row r="321" spans="10:11" s="41" customFormat="1" ht="12">
      <c r="J321" s="42"/>
      <c r="K321" s="42"/>
    </row>
    <row r="322" spans="10:11" s="41" customFormat="1" ht="12">
      <c r="J322" s="42"/>
      <c r="K322" s="42"/>
    </row>
    <row r="323" spans="10:11" s="41" customFormat="1" ht="12">
      <c r="J323" s="42"/>
      <c r="K323" s="42"/>
    </row>
    <row r="324" spans="10:11" s="41" customFormat="1" ht="12">
      <c r="J324" s="42"/>
      <c r="K324" s="42"/>
    </row>
    <row r="325" spans="10:11" s="41" customFormat="1" ht="12">
      <c r="J325" s="42"/>
      <c r="K325" s="42"/>
    </row>
    <row r="326" spans="10:11" s="41" customFormat="1" ht="12">
      <c r="J326" s="42"/>
      <c r="K326" s="42"/>
    </row>
    <row r="327" spans="10:11" s="41" customFormat="1" ht="12">
      <c r="J327" s="42"/>
      <c r="K327" s="42"/>
    </row>
    <row r="328" spans="10:11" s="41" customFormat="1" ht="12">
      <c r="J328" s="42"/>
      <c r="K328" s="42"/>
    </row>
    <row r="329" spans="10:11" s="41" customFormat="1" ht="12">
      <c r="J329" s="42"/>
      <c r="K329" s="42"/>
    </row>
    <row r="330" spans="10:11" s="41" customFormat="1" ht="12">
      <c r="J330" s="42"/>
      <c r="K330" s="42"/>
    </row>
    <row r="331" spans="10:11" s="41" customFormat="1" ht="12">
      <c r="J331" s="42"/>
      <c r="K331" s="42"/>
    </row>
    <row r="332" spans="10:11" s="41" customFormat="1" ht="12">
      <c r="J332" s="42"/>
      <c r="K332" s="42"/>
    </row>
    <row r="333" spans="10:11" s="41" customFormat="1" ht="12">
      <c r="J333" s="42"/>
      <c r="K333" s="42"/>
    </row>
    <row r="334" spans="10:11" s="41" customFormat="1" ht="12">
      <c r="J334" s="42"/>
      <c r="K334" s="42"/>
    </row>
    <row r="335" spans="10:11" s="41" customFormat="1" ht="12">
      <c r="J335" s="42"/>
      <c r="K335" s="42"/>
    </row>
    <row r="336" spans="10:11" s="41" customFormat="1" ht="12">
      <c r="J336" s="42"/>
      <c r="K336" s="42"/>
    </row>
    <row r="337" spans="10:11" s="41" customFormat="1" ht="12">
      <c r="J337" s="42"/>
      <c r="K337" s="42"/>
    </row>
    <row r="338" spans="10:11" s="41" customFormat="1" ht="12">
      <c r="J338" s="42"/>
      <c r="K338" s="42"/>
    </row>
    <row r="339" spans="10:11" s="41" customFormat="1" ht="12">
      <c r="J339" s="42"/>
      <c r="K339" s="42"/>
    </row>
    <row r="340" spans="10:11" s="41" customFormat="1" ht="12">
      <c r="J340" s="42"/>
      <c r="K340" s="42"/>
    </row>
    <row r="341" spans="10:11" s="41" customFormat="1" ht="12">
      <c r="J341" s="42"/>
      <c r="K341" s="42"/>
    </row>
    <row r="342" spans="10:11" s="41" customFormat="1" ht="12">
      <c r="J342" s="42"/>
      <c r="K342" s="42"/>
    </row>
    <row r="343" spans="10:11" s="41" customFormat="1" ht="12">
      <c r="J343" s="42"/>
      <c r="K343" s="42"/>
    </row>
    <row r="344" spans="10:11" s="41" customFormat="1" ht="12">
      <c r="J344" s="42"/>
      <c r="K344" s="42"/>
    </row>
    <row r="345" spans="10:11" s="41" customFormat="1" ht="12">
      <c r="J345" s="42"/>
      <c r="K345" s="42"/>
    </row>
    <row r="346" spans="10:11" s="41" customFormat="1" ht="12">
      <c r="J346" s="42"/>
      <c r="K346" s="42"/>
    </row>
    <row r="347" spans="10:11" s="41" customFormat="1" ht="12">
      <c r="J347" s="42"/>
      <c r="K347" s="42"/>
    </row>
    <row r="348" spans="10:11" s="41" customFormat="1" ht="12">
      <c r="J348" s="42"/>
      <c r="K348" s="42"/>
    </row>
    <row r="349" spans="10:11" s="41" customFormat="1" ht="12">
      <c r="J349" s="42"/>
      <c r="K349" s="42"/>
    </row>
    <row r="350" spans="10:11" s="41" customFormat="1" ht="12">
      <c r="J350" s="42"/>
      <c r="K350" s="42"/>
    </row>
    <row r="351" spans="10:11" s="41" customFormat="1" ht="12">
      <c r="J351" s="42"/>
      <c r="K351" s="42"/>
    </row>
    <row r="352" spans="10:11" s="41" customFormat="1" ht="12">
      <c r="J352" s="42"/>
      <c r="K352" s="42"/>
    </row>
    <row r="353" spans="10:11" s="41" customFormat="1" ht="12">
      <c r="J353" s="42"/>
      <c r="K353" s="42"/>
    </row>
    <row r="354" spans="10:11" s="41" customFormat="1" ht="12">
      <c r="J354" s="42"/>
      <c r="K354" s="42"/>
    </row>
    <row r="355" spans="10:11" s="41" customFormat="1" ht="12">
      <c r="J355" s="42"/>
      <c r="K355" s="42"/>
    </row>
    <row r="356" spans="10:11" s="41" customFormat="1" ht="12">
      <c r="J356" s="42"/>
      <c r="K356" s="42"/>
    </row>
    <row r="357" spans="10:11" s="41" customFormat="1" ht="12">
      <c r="J357" s="42"/>
      <c r="K357" s="42"/>
    </row>
    <row r="358" spans="10:11" s="41" customFormat="1" ht="12">
      <c r="J358" s="42"/>
      <c r="K358" s="42"/>
    </row>
    <row r="359" spans="10:11" s="41" customFormat="1" ht="12">
      <c r="J359" s="42"/>
      <c r="K359" s="42"/>
    </row>
    <row r="360" spans="10:11" s="41" customFormat="1" ht="12">
      <c r="J360" s="42"/>
      <c r="K360" s="42"/>
    </row>
    <row r="361" spans="10:11" s="41" customFormat="1" ht="12">
      <c r="J361" s="42"/>
      <c r="K361" s="42"/>
    </row>
    <row r="362" spans="10:11" s="41" customFormat="1" ht="12">
      <c r="J362" s="42"/>
      <c r="K362" s="42"/>
    </row>
    <row r="363" spans="10:11" s="41" customFormat="1" ht="12">
      <c r="J363" s="42"/>
      <c r="K363" s="42"/>
    </row>
    <row r="364" spans="10:11" s="41" customFormat="1" ht="12">
      <c r="J364" s="42"/>
      <c r="K364" s="42"/>
    </row>
    <row r="365" spans="10:11" s="41" customFormat="1" ht="12">
      <c r="J365" s="42"/>
      <c r="K365" s="42"/>
    </row>
    <row r="366" spans="10:11" s="41" customFormat="1" ht="12">
      <c r="J366" s="42"/>
      <c r="K366" s="42"/>
    </row>
    <row r="367" spans="10:11" s="41" customFormat="1" ht="12">
      <c r="J367" s="42"/>
      <c r="K367" s="42"/>
    </row>
    <row r="368" spans="10:11" s="41" customFormat="1" ht="12">
      <c r="J368" s="42"/>
      <c r="K368" s="42"/>
    </row>
    <row r="369" spans="10:11" s="41" customFormat="1" ht="12">
      <c r="J369" s="42"/>
      <c r="K369" s="42"/>
    </row>
    <row r="370" spans="10:11" s="41" customFormat="1" ht="12">
      <c r="J370" s="42"/>
      <c r="K370" s="42"/>
    </row>
    <row r="371" spans="10:11" s="41" customFormat="1" ht="12">
      <c r="J371" s="42"/>
      <c r="K371" s="42"/>
    </row>
    <row r="372" spans="10:11" s="41" customFormat="1" ht="12">
      <c r="J372" s="42"/>
      <c r="K372" s="42"/>
    </row>
    <row r="373" spans="10:11" s="41" customFormat="1" ht="12">
      <c r="J373" s="42"/>
      <c r="K373" s="42"/>
    </row>
    <row r="374" spans="10:11" s="41" customFormat="1" ht="12">
      <c r="J374" s="42"/>
      <c r="K374" s="42"/>
    </row>
    <row r="375" spans="10:11" s="41" customFormat="1" ht="12">
      <c r="J375" s="42"/>
      <c r="K375" s="42"/>
    </row>
    <row r="376" spans="10:11" s="41" customFormat="1" ht="12">
      <c r="J376" s="42"/>
      <c r="K376" s="42"/>
    </row>
    <row r="377" spans="10:11" s="41" customFormat="1" ht="12">
      <c r="J377" s="42"/>
      <c r="K377" s="42"/>
    </row>
    <row r="378" spans="10:11" s="41" customFormat="1" ht="12">
      <c r="J378" s="42"/>
      <c r="K378" s="42"/>
    </row>
    <row r="379" spans="10:11" s="41" customFormat="1" ht="12">
      <c r="J379" s="42"/>
      <c r="K379" s="42"/>
    </row>
    <row r="380" spans="10:11" s="41" customFormat="1" ht="12">
      <c r="J380" s="42"/>
      <c r="K380" s="42"/>
    </row>
    <row r="381" spans="10:11" s="41" customFormat="1" ht="12">
      <c r="J381" s="42"/>
      <c r="K381" s="42"/>
    </row>
  </sheetData>
  <sheetProtection/>
  <printOptions/>
  <pageMargins left="0.7874015748031497" right="0.7874015748031497" top="0.7874015748031497" bottom="0.7874015748031497" header="0.5118110236220472" footer="0.5118110236220472"/>
  <pageSetup firstPageNumber="8" useFirstPageNumber="1" horizontalDpi="600" verticalDpi="600" orientation="landscape" paperSize="9" r:id="rId1"/>
  <headerFooter alignWithMargins="0">
    <oddFooter>&amp;C-&amp;P--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M1:AE95"/>
  <sheetViews>
    <sheetView view="pageBreakPreview" zoomScale="60" zoomScaleNormal="75" zoomScalePageLayoutView="0" workbookViewId="0" topLeftCell="A21">
      <selection activeCell="H79" sqref="H79"/>
    </sheetView>
  </sheetViews>
  <sheetFormatPr defaultColWidth="9.00390625" defaultRowHeight="13.5"/>
  <cols>
    <col min="1" max="13" width="9.125" style="0" customWidth="1"/>
    <col min="14" max="15" width="10.125" style="0" customWidth="1"/>
    <col min="16" max="16" width="11.25390625" style="0" customWidth="1"/>
    <col min="17" max="17" width="11.75390625" style="0" hidden="1" customWidth="1"/>
    <col min="18" max="23" width="11.75390625" style="0" bestFit="1" customWidth="1"/>
  </cols>
  <sheetData>
    <row r="1" spans="13:31" ht="13.5">
      <c r="M1" s="34" t="str">
        <f>'財政指標'!$M$1</f>
        <v>日光市</v>
      </c>
      <c r="Q1" t="str">
        <f>'歳入'!B3</f>
        <v>８９（元）</v>
      </c>
      <c r="R1" t="str">
        <f>'歳入'!D3</f>
        <v>９１（H3）</v>
      </c>
      <c r="S1" t="str">
        <f>'歳入'!E3</f>
        <v>９２（H4）</v>
      </c>
      <c r="T1" t="str">
        <f>'歳入'!F3</f>
        <v>９３（H5）</v>
      </c>
      <c r="U1" t="str">
        <f>'歳入'!G3</f>
        <v>９４（H6）</v>
      </c>
      <c r="V1" t="str">
        <f>'歳入'!H3</f>
        <v>９５（H7）</v>
      </c>
      <c r="W1" t="str">
        <f>'歳入'!I3</f>
        <v>９６（H8）</v>
      </c>
      <c r="X1" t="str">
        <f>'歳入'!J3</f>
        <v>９７(H9）</v>
      </c>
      <c r="Y1" t="str">
        <f>'歳入'!K3</f>
        <v>９８(H10）</v>
      </c>
      <c r="Z1" t="str">
        <f>'歳入'!L3</f>
        <v>９９(H11）</v>
      </c>
      <c r="AA1" t="str">
        <f>'歳入'!M3</f>
        <v>００(H12）</v>
      </c>
      <c r="AB1" t="str">
        <f>'歳入'!N3</f>
        <v>０１(H13)</v>
      </c>
      <c r="AC1" t="str">
        <f>'歳入'!O3</f>
        <v>０２(H14)</v>
      </c>
      <c r="AD1" t="str">
        <f>'歳入'!P3</f>
        <v>０３(H15)</v>
      </c>
      <c r="AE1" t="str">
        <f>'歳入'!Q3</f>
        <v>０４(H16)</v>
      </c>
    </row>
    <row r="2" spans="16:31" ht="13.5">
      <c r="P2" t="s">
        <v>146</v>
      </c>
      <c r="Q2" s="47">
        <f>'歳入'!B4</f>
        <v>3073577</v>
      </c>
      <c r="R2" s="47">
        <f>'歳入'!D4</f>
        <v>3366426</v>
      </c>
      <c r="S2" s="47">
        <f>'歳入'!E4</f>
        <v>3534102</v>
      </c>
      <c r="T2" s="47">
        <f>'歳入'!F4</f>
        <v>3307003</v>
      </c>
      <c r="U2" s="47">
        <f>'歳入'!G4</f>
        <v>3125202</v>
      </c>
      <c r="V2" s="47">
        <f>'歳入'!H4</f>
        <v>3227357</v>
      </c>
      <c r="W2" s="47">
        <f>'歳入'!I4</f>
        <v>3248516</v>
      </c>
      <c r="X2" s="47">
        <f>'歳入'!J4</f>
        <v>3314002</v>
      </c>
      <c r="Y2" s="47">
        <f>'歳入'!K4</f>
        <v>3196796</v>
      </c>
      <c r="Z2" s="47">
        <f>'歳入'!L4</f>
        <v>3104024</v>
      </c>
      <c r="AA2" s="47">
        <f>'歳入'!M4</f>
        <v>3021553</v>
      </c>
      <c r="AB2" s="47">
        <f>'歳入'!N4</f>
        <v>2956842</v>
      </c>
      <c r="AC2" s="47">
        <f>'歳入'!O4</f>
        <v>2739046</v>
      </c>
      <c r="AD2" s="47">
        <f>'歳入'!P4</f>
        <v>2673722</v>
      </c>
      <c r="AE2" s="47">
        <f>'歳入'!Q4</f>
        <v>2771061</v>
      </c>
    </row>
    <row r="3" spans="16:31" ht="13.5">
      <c r="P3" s="47" t="s">
        <v>181</v>
      </c>
      <c r="Q3" s="47">
        <f>'歳入'!B15</f>
        <v>1378394</v>
      </c>
      <c r="R3" s="47">
        <f>'歳入'!D15</f>
        <v>1882529</v>
      </c>
      <c r="S3" s="47">
        <f>'歳入'!E15</f>
        <v>2014390</v>
      </c>
      <c r="T3" s="47">
        <f>'歳入'!F15</f>
        <v>1893780</v>
      </c>
      <c r="U3" s="47">
        <f>'歳入'!G15</f>
        <v>2018065</v>
      </c>
      <c r="V3" s="47">
        <f>'歳入'!H15</f>
        <v>2109349</v>
      </c>
      <c r="W3" s="47">
        <f>'歳入'!I15</f>
        <v>2150257</v>
      </c>
      <c r="X3" s="47">
        <f>'歳入'!J15</f>
        <v>2282544</v>
      </c>
      <c r="Y3" s="47">
        <f>'歳入'!K15</f>
        <v>2421150</v>
      </c>
      <c r="Z3" s="47">
        <f>'歳入'!L15</f>
        <v>2643586</v>
      </c>
      <c r="AA3" s="47">
        <f>'歳入'!M15</f>
        <v>2808041</v>
      </c>
      <c r="AB3" s="47">
        <f>'歳入'!N15</f>
        <v>2464186</v>
      </c>
      <c r="AC3" s="47">
        <f>'歳入'!O15</f>
        <v>2250710</v>
      </c>
      <c r="AD3" s="47">
        <f>'歳入'!P15</f>
        <v>2188997</v>
      </c>
      <c r="AE3" s="47">
        <f>'歳入'!Q15</f>
        <v>1977749</v>
      </c>
    </row>
    <row r="4" spans="16:31" ht="13.5">
      <c r="P4" t="s">
        <v>147</v>
      </c>
      <c r="Q4" s="47">
        <f>'歳入'!B22</f>
        <v>587480</v>
      </c>
      <c r="R4" s="47">
        <f>'歳入'!D22</f>
        <v>360635</v>
      </c>
      <c r="S4" s="47">
        <f>'歳入'!E22</f>
        <v>631472</v>
      </c>
      <c r="T4" s="47">
        <f>'歳入'!F22</f>
        <v>641451</v>
      </c>
      <c r="U4" s="47">
        <f>'歳入'!G22</f>
        <v>542204</v>
      </c>
      <c r="V4" s="47">
        <f>'歳入'!H22</f>
        <v>453103</v>
      </c>
      <c r="W4" s="47">
        <f>'歳入'!I22</f>
        <v>537008</v>
      </c>
      <c r="X4" s="47">
        <f>'歳入'!J22</f>
        <v>418063</v>
      </c>
      <c r="Y4" s="47">
        <f>'歳入'!K22</f>
        <v>587746</v>
      </c>
      <c r="Z4" s="47">
        <f>'歳入'!L22</f>
        <v>1008517</v>
      </c>
      <c r="AA4" s="47">
        <f>'歳入'!M22</f>
        <v>541488</v>
      </c>
      <c r="AB4" s="47">
        <f>'歳入'!N22</f>
        <v>465844</v>
      </c>
      <c r="AC4" s="47">
        <f>'歳入'!O22</f>
        <v>601412</v>
      </c>
      <c r="AD4" s="47">
        <f>'歳入'!P22</f>
        <v>497602</v>
      </c>
      <c r="AE4" s="47">
        <f>'歳入'!Q22</f>
        <v>491434</v>
      </c>
    </row>
    <row r="5" spans="16:31" ht="13.5">
      <c r="P5" t="s">
        <v>188</v>
      </c>
      <c r="Q5" s="47">
        <f>'歳入'!B28</f>
        <v>483439</v>
      </c>
      <c r="R5" s="47">
        <f>'歳入'!D23</f>
        <v>350148</v>
      </c>
      <c r="S5" s="47">
        <f>'歳入'!E23</f>
        <v>504666</v>
      </c>
      <c r="T5" s="47">
        <f>'歳入'!F23</f>
        <v>425832</v>
      </c>
      <c r="U5" s="47">
        <f>'歳入'!G23</f>
        <v>479760</v>
      </c>
      <c r="V5" s="47">
        <f>'歳入'!H23</f>
        <v>481639</v>
      </c>
      <c r="W5" s="47">
        <f>'歳入'!I23</f>
        <v>458459</v>
      </c>
      <c r="X5" s="47">
        <f>'歳入'!J23</f>
        <v>474446</v>
      </c>
      <c r="Y5" s="47">
        <f>'歳入'!K23</f>
        <v>1101501</v>
      </c>
      <c r="Z5" s="47">
        <f>'歳入'!L23</f>
        <v>540900</v>
      </c>
      <c r="AA5" s="47">
        <f>'歳入'!M23</f>
        <v>410319</v>
      </c>
      <c r="AB5" s="47">
        <f>'歳入'!N23</f>
        <v>457164</v>
      </c>
      <c r="AC5" s="47">
        <f>'歳入'!O23</f>
        <v>442071</v>
      </c>
      <c r="AD5" s="47">
        <f>'歳入'!P23</f>
        <v>397986</v>
      </c>
      <c r="AE5" s="47">
        <f>'歳入'!Q23</f>
        <v>420757</v>
      </c>
    </row>
    <row r="6" spans="16:31" ht="13.5">
      <c r="P6" t="s">
        <v>148</v>
      </c>
      <c r="Q6" s="47">
        <f>'歳入'!B29</f>
        <v>811000</v>
      </c>
      <c r="R6" s="47">
        <f>'歳入'!D29</f>
        <v>313300</v>
      </c>
      <c r="S6" s="47">
        <f>'歳入'!E29</f>
        <v>637500</v>
      </c>
      <c r="T6" s="47">
        <f>'歳入'!F29</f>
        <v>610300</v>
      </c>
      <c r="U6" s="47">
        <f>'歳入'!G29</f>
        <v>781700</v>
      </c>
      <c r="V6" s="47">
        <f>'歳入'!H29</f>
        <v>717000</v>
      </c>
      <c r="W6" s="47">
        <f>'歳入'!I29</f>
        <v>1285300</v>
      </c>
      <c r="X6" s="47">
        <f>'歳入'!J29</f>
        <v>687600</v>
      </c>
      <c r="Y6" s="47">
        <f>'歳入'!K29</f>
        <v>1407800</v>
      </c>
      <c r="Z6" s="47">
        <f>'歳入'!L29</f>
        <v>601100</v>
      </c>
      <c r="AA6" s="47">
        <f>'歳入'!M29</f>
        <v>680200</v>
      </c>
      <c r="AB6" s="47">
        <f>'歳入'!N29</f>
        <v>587600</v>
      </c>
      <c r="AC6" s="47">
        <f>'歳入'!O29</f>
        <v>879136</v>
      </c>
      <c r="AD6" s="47">
        <f>'歳入'!P29</f>
        <v>679800</v>
      </c>
      <c r="AE6" s="47">
        <f>'歳入'!Q29</f>
        <v>399500</v>
      </c>
    </row>
    <row r="7" spans="16:31" ht="13.5">
      <c r="P7" s="72" t="str">
        <f>'歳入'!A32</f>
        <v>　 歳 入 合 計</v>
      </c>
      <c r="Q7" s="47">
        <f>'歳入'!B32</f>
        <v>7945765</v>
      </c>
      <c r="R7" s="47">
        <f>'歳入'!D32</f>
        <v>8240479</v>
      </c>
      <c r="S7" s="47">
        <f>'歳入'!E32</f>
        <v>9238115</v>
      </c>
      <c r="T7" s="47">
        <f>'歳入'!F32</f>
        <v>8769529</v>
      </c>
      <c r="U7" s="47">
        <f>'歳入'!G32</f>
        <v>8969331</v>
      </c>
      <c r="V7" s="47">
        <f>'歳入'!H32</f>
        <v>9143215</v>
      </c>
      <c r="W7" s="47">
        <f>'歳入'!I32</f>
        <v>10013451</v>
      </c>
      <c r="X7" s="47">
        <f>'歳入'!J32</f>
        <v>9415460</v>
      </c>
      <c r="Y7" s="47">
        <f>'歳入'!K32</f>
        <v>11369966</v>
      </c>
      <c r="Z7" s="47">
        <f>'歳入'!L32</f>
        <v>10510378</v>
      </c>
      <c r="AA7" s="47">
        <f>'歳入'!M32</f>
        <v>9782549</v>
      </c>
      <c r="AB7" s="47">
        <f>'歳入'!N32</f>
        <v>9247664</v>
      </c>
      <c r="AC7" s="47">
        <f>'歳入'!O32</f>
        <v>9364438</v>
      </c>
      <c r="AD7" s="47">
        <f>'歳入'!P32</f>
        <v>8530818</v>
      </c>
      <c r="AE7" s="47">
        <f>'歳入'!Q32</f>
        <v>8712135</v>
      </c>
    </row>
    <row r="30" spans="17:31" ht="13.5">
      <c r="Q30" t="str">
        <f>'税'!B3</f>
        <v>８９（元）</v>
      </c>
      <c r="R30" t="str">
        <f>'税'!D3</f>
        <v>９１（H3）</v>
      </c>
      <c r="S30" t="str">
        <f>'税'!E3</f>
        <v>９２（H4）</v>
      </c>
      <c r="T30" t="str">
        <f>'税'!F3</f>
        <v>９３（H5）</v>
      </c>
      <c r="U30" t="str">
        <f>'税'!G3</f>
        <v>９４（H6）</v>
      </c>
      <c r="V30" t="str">
        <f>'税'!H3</f>
        <v>９５（H7）</v>
      </c>
      <c r="W30" t="str">
        <f>'税'!I3</f>
        <v>９６（H8）</v>
      </c>
      <c r="X30" t="str">
        <f>'税'!J3</f>
        <v>９７（H9）</v>
      </c>
      <c r="Y30" t="str">
        <f>'税'!K3</f>
        <v>９８(H10)</v>
      </c>
      <c r="Z30" t="str">
        <f>'税'!L3</f>
        <v>９９(H11)</v>
      </c>
      <c r="AA30" t="str">
        <f>'税'!M3</f>
        <v>００(H12)</v>
      </c>
      <c r="AB30" t="str">
        <f>'税'!N3</f>
        <v>０１(H13)</v>
      </c>
      <c r="AC30" t="str">
        <f>'税'!O3</f>
        <v>０２(H14)</v>
      </c>
      <c r="AD30" t="str">
        <f>'税'!P3</f>
        <v>０３(H15)</v>
      </c>
      <c r="AE30" t="str">
        <f>'税'!Q3</f>
        <v>０４(H16)</v>
      </c>
    </row>
    <row r="31" spans="16:31" ht="13.5">
      <c r="P31" t="s">
        <v>150</v>
      </c>
      <c r="Q31">
        <f>'税'!B4</f>
        <v>1168898</v>
      </c>
      <c r="R31" s="47">
        <f>'税'!D4</f>
        <v>1351326</v>
      </c>
      <c r="S31" s="47">
        <f>'税'!E4</f>
        <v>1442891</v>
      </c>
      <c r="T31" s="47">
        <f>'税'!F4</f>
        <v>1265914</v>
      </c>
      <c r="U31" s="47">
        <f>'税'!G4</f>
        <v>1082826</v>
      </c>
      <c r="V31" s="47">
        <f>'税'!H4</f>
        <v>1082568</v>
      </c>
      <c r="W31" s="47">
        <f>'税'!I4</f>
        <v>1034652</v>
      </c>
      <c r="X31" s="47">
        <f>'税'!J4</f>
        <v>1101447</v>
      </c>
      <c r="Y31" s="47">
        <f>'税'!K4</f>
        <v>989619</v>
      </c>
      <c r="Z31" s="47">
        <f>'税'!L4</f>
        <v>881879</v>
      </c>
      <c r="AA31" s="47">
        <f>'税'!M4</f>
        <v>924335</v>
      </c>
      <c r="AB31" s="47">
        <f>'税'!N4</f>
        <v>940074</v>
      </c>
      <c r="AC31" s="47">
        <f>'税'!O4</f>
        <v>766439</v>
      </c>
      <c r="AD31" s="47">
        <f>'税'!P4</f>
        <v>721788</v>
      </c>
      <c r="AE31" s="47">
        <f>'税'!Q4</f>
        <v>773278</v>
      </c>
    </row>
    <row r="32" spans="16:31" ht="13.5">
      <c r="P32" t="s">
        <v>151</v>
      </c>
      <c r="Q32">
        <f>'税'!B9</f>
        <v>1443699</v>
      </c>
      <c r="R32" s="47">
        <f>'税'!D9</f>
        <v>1519343</v>
      </c>
      <c r="S32" s="47">
        <f>'税'!E9</f>
        <v>1617928</v>
      </c>
      <c r="T32" s="47">
        <f>'税'!F9</f>
        <v>1628652</v>
      </c>
      <c r="U32" s="47">
        <f>'税'!G9</f>
        <v>1652264</v>
      </c>
      <c r="V32" s="47">
        <f>'税'!H9</f>
        <v>1753029</v>
      </c>
      <c r="W32" s="47">
        <f>'税'!I9</f>
        <v>1779521</v>
      </c>
      <c r="X32" s="47">
        <f>'税'!J9</f>
        <v>1768525</v>
      </c>
      <c r="Y32" s="47">
        <f>'税'!K9</f>
        <v>1795702</v>
      </c>
      <c r="Z32" s="47">
        <f>'税'!L9</f>
        <v>1804553</v>
      </c>
      <c r="AA32" s="47">
        <f>'税'!M9</f>
        <v>1690248</v>
      </c>
      <c r="AB32" s="47">
        <f>'税'!N9</f>
        <v>1629485</v>
      </c>
      <c r="AC32" s="47">
        <f>'税'!O9</f>
        <v>1598232</v>
      </c>
      <c r="AD32" s="47">
        <f>'税'!P9</f>
        <v>1577032</v>
      </c>
      <c r="AE32" s="47">
        <f>'税'!Q9</f>
        <v>1616987</v>
      </c>
    </row>
    <row r="33" spans="16:31" ht="13.5">
      <c r="P33" t="s">
        <v>152</v>
      </c>
      <c r="Q33">
        <f>'税'!B12</f>
        <v>109202</v>
      </c>
      <c r="R33" s="47">
        <f>'税'!D12</f>
        <v>120314</v>
      </c>
      <c r="S33" s="47">
        <f>'税'!E12</f>
        <v>113243</v>
      </c>
      <c r="T33" s="47">
        <f>'税'!F12</f>
        <v>111519</v>
      </c>
      <c r="U33" s="47">
        <f>'税'!G12</f>
        <v>109538</v>
      </c>
      <c r="V33" s="47">
        <f>'税'!H12</f>
        <v>107993</v>
      </c>
      <c r="W33" s="47">
        <f>'税'!I12</f>
        <v>104638</v>
      </c>
      <c r="X33" s="47">
        <f>'税'!J12</f>
        <v>122200</v>
      </c>
      <c r="Y33" s="47">
        <f>'税'!K12</f>
        <v>118942</v>
      </c>
      <c r="Z33" s="47">
        <f>'税'!L12</f>
        <v>125628</v>
      </c>
      <c r="AA33" s="47">
        <f>'税'!M12</f>
        <v>121567</v>
      </c>
      <c r="AB33" s="47">
        <f>'税'!N12</f>
        <v>112173</v>
      </c>
      <c r="AC33" s="47">
        <f>'税'!O12</f>
        <v>109386</v>
      </c>
      <c r="AD33" s="47">
        <f>'税'!P12</f>
        <v>110755</v>
      </c>
      <c r="AE33" s="47">
        <f>'税'!Q12</f>
        <v>111923</v>
      </c>
    </row>
    <row r="34" spans="16:31" ht="13.5">
      <c r="P34" t="s">
        <v>149</v>
      </c>
      <c r="Q34">
        <f>'税'!B22</f>
        <v>3073577</v>
      </c>
      <c r="R34" s="47">
        <f>'税'!D22</f>
        <v>3366426</v>
      </c>
      <c r="S34" s="47">
        <f>'税'!E22</f>
        <v>3534102</v>
      </c>
      <c r="T34" s="47">
        <f>'税'!F22</f>
        <v>3307003</v>
      </c>
      <c r="U34" s="47">
        <f>'税'!G22</f>
        <v>3125202</v>
      </c>
      <c r="V34" s="47">
        <f>'税'!H22</f>
        <v>3227357</v>
      </c>
      <c r="W34" s="47">
        <f>'税'!I22</f>
        <v>3248516</v>
      </c>
      <c r="X34" s="47">
        <f>'税'!J22</f>
        <v>3314002</v>
      </c>
      <c r="Y34" s="47">
        <f>'税'!K22</f>
        <v>3196796</v>
      </c>
      <c r="Z34" s="47">
        <f>'税'!L22</f>
        <v>3104024</v>
      </c>
      <c r="AA34" s="47">
        <f>'税'!M22</f>
        <v>3021553</v>
      </c>
      <c r="AB34" s="47">
        <f>'税'!N22</f>
        <v>2956842</v>
      </c>
      <c r="AC34" s="47">
        <f>'税'!O22</f>
        <v>2739046</v>
      </c>
      <c r="AD34" s="47">
        <f>'税'!P22</f>
        <v>2673722</v>
      </c>
      <c r="AE34" s="47">
        <f>'税'!Q22</f>
        <v>2771067</v>
      </c>
    </row>
    <row r="39" spans="16:31" ht="13.5">
      <c r="P39">
        <f>'歳出（性質別）'!A3</f>
        <v>0</v>
      </c>
      <c r="Q39" t="str">
        <f>'歳出（性質別）'!B3</f>
        <v>８９（元）</v>
      </c>
      <c r="R39" t="str">
        <f>'歳出（性質別）'!D3</f>
        <v>９１（H3）</v>
      </c>
      <c r="S39" t="str">
        <f>'歳出（性質別）'!E3</f>
        <v>９２（H4）</v>
      </c>
      <c r="T39" t="str">
        <f>'歳出（性質別）'!F3</f>
        <v>９３（H5）</v>
      </c>
      <c r="U39" t="str">
        <f>'歳出（性質別）'!G3</f>
        <v>９４（H6）</v>
      </c>
      <c r="V39" t="str">
        <f>'歳出（性質別）'!H3</f>
        <v>９５（H7）</v>
      </c>
      <c r="W39" t="str">
        <f>'歳出（性質別）'!I3</f>
        <v>９６（H8）</v>
      </c>
      <c r="X39" t="str">
        <f>'歳出（性質別）'!J3</f>
        <v>９７(H9）</v>
      </c>
      <c r="Y39" t="str">
        <f>'歳出（性質別）'!K3</f>
        <v>９８(H10）</v>
      </c>
      <c r="Z39" t="str">
        <f>'歳出（性質別）'!L3</f>
        <v>９９(H11)</v>
      </c>
      <c r="AA39" t="str">
        <f>'歳出（性質別）'!M3</f>
        <v>００(H12)</v>
      </c>
      <c r="AB39" t="str">
        <f>'歳出（性質別）'!N3</f>
        <v>０１(H13)</v>
      </c>
      <c r="AC39" t="str">
        <f>'歳出（性質別）'!O3</f>
        <v>０２(H14)</v>
      </c>
      <c r="AD39" t="str">
        <f>'歳出（性質別）'!P3</f>
        <v>０３(H15)</v>
      </c>
      <c r="AE39" t="str">
        <f>'歳出（性質別）'!Q3</f>
        <v>０４(H16)</v>
      </c>
    </row>
    <row r="40" spans="13:31" ht="13.5">
      <c r="M40" s="34" t="str">
        <f>'財政指標'!$M$1</f>
        <v>日光市</v>
      </c>
      <c r="P40" t="s">
        <v>155</v>
      </c>
      <c r="Q40">
        <f>'歳出（性質別）'!B4</f>
        <v>1870520</v>
      </c>
      <c r="R40" s="47">
        <f>'歳出（性質別）'!D4</f>
        <v>2038069</v>
      </c>
      <c r="S40" s="47">
        <f>'歳出（性質別）'!E4</f>
        <v>2121607</v>
      </c>
      <c r="T40" s="47">
        <f>'歳出（性質別）'!F4</f>
        <v>2118786</v>
      </c>
      <c r="U40" s="47">
        <f>'歳出（性質別）'!G4</f>
        <v>2101405</v>
      </c>
      <c r="V40" s="47">
        <f>'歳出（性質別）'!H4</f>
        <v>2097133</v>
      </c>
      <c r="W40" s="47">
        <f>'歳出（性質別）'!I4</f>
        <v>2106697</v>
      </c>
      <c r="X40" s="47">
        <f>'歳出（性質別）'!J4</f>
        <v>2129963</v>
      </c>
      <c r="Y40" s="47">
        <f>'歳出（性質別）'!K4</f>
        <v>2112584</v>
      </c>
      <c r="Z40" s="47">
        <f>'歳出（性質別）'!L4</f>
        <v>2064382</v>
      </c>
      <c r="AA40" s="47">
        <f>'歳出（性質別）'!M4</f>
        <v>2097069</v>
      </c>
      <c r="AB40" s="47">
        <f>'歳出（性質別）'!N4</f>
        <v>2109197</v>
      </c>
      <c r="AC40" s="47">
        <f>'歳出（性質別）'!O4</f>
        <v>2052543</v>
      </c>
      <c r="AD40" s="47">
        <f>'歳出（性質別）'!P4</f>
        <v>1997083</v>
      </c>
      <c r="AE40" s="47">
        <f>'歳出（性質別）'!Q4</f>
        <v>1977090</v>
      </c>
    </row>
    <row r="41" spans="16:31" ht="13.5">
      <c r="P41" t="s">
        <v>156</v>
      </c>
      <c r="Q41">
        <f>'歳出（性質別）'!B6</f>
        <v>337552</v>
      </c>
      <c r="R41" s="47">
        <f>'歳出（性質別）'!D6</f>
        <v>358144</v>
      </c>
      <c r="S41" s="47">
        <f>'歳出（性質別）'!E6</f>
        <v>393864</v>
      </c>
      <c r="T41" s="47">
        <f>'歳出（性質別）'!F6</f>
        <v>402133</v>
      </c>
      <c r="U41" s="47">
        <f>'歳出（性質別）'!G6</f>
        <v>414499</v>
      </c>
      <c r="V41" s="47">
        <f>'歳出（性質別）'!H6</f>
        <v>404529</v>
      </c>
      <c r="W41" s="47">
        <f>'歳出（性質別）'!I6</f>
        <v>492635</v>
      </c>
      <c r="X41" s="47">
        <f>'歳出（性質別）'!J6</f>
        <v>542201</v>
      </c>
      <c r="Y41" s="47">
        <f>'歳出（性質別）'!K6</f>
        <v>588115</v>
      </c>
      <c r="Z41" s="47">
        <f>'歳出（性質別）'!L6</f>
        <v>609382</v>
      </c>
      <c r="AA41" s="47">
        <f>'歳出（性質別）'!M6</f>
        <v>438627</v>
      </c>
      <c r="AB41" s="47">
        <f>'歳出（性質別）'!N6</f>
        <v>497695</v>
      </c>
      <c r="AC41" s="47">
        <f>'歳出（性質別）'!O6</f>
        <v>538568</v>
      </c>
      <c r="AD41" s="47">
        <f>'歳出（性質別）'!P6</f>
        <v>545335</v>
      </c>
      <c r="AE41" s="47">
        <f>'歳出（性質別）'!Q6</f>
        <v>595184</v>
      </c>
    </row>
    <row r="42" spans="16:31" ht="13.5">
      <c r="P42" t="s">
        <v>157</v>
      </c>
      <c r="Q42">
        <f>'歳出（性質別）'!B7</f>
        <v>606134</v>
      </c>
      <c r="R42" s="47">
        <f>'歳出（性質別）'!D7</f>
        <v>710770</v>
      </c>
      <c r="S42" s="47">
        <f>'歳出（性質別）'!E7</f>
        <v>748940</v>
      </c>
      <c r="T42" s="47">
        <f>'歳出（性質別）'!F7</f>
        <v>785774</v>
      </c>
      <c r="U42" s="47">
        <f>'歳出（性質別）'!G7</f>
        <v>825002</v>
      </c>
      <c r="V42" s="47">
        <f>'歳出（性質別）'!H7</f>
        <v>846611</v>
      </c>
      <c r="W42" s="47">
        <f>'歳出（性質別）'!I7</f>
        <v>862608</v>
      </c>
      <c r="X42" s="47">
        <f>'歳出（性質別）'!J7</f>
        <v>897790</v>
      </c>
      <c r="Y42" s="47">
        <f>'歳出（性質別）'!K7</f>
        <v>960614</v>
      </c>
      <c r="Z42" s="47">
        <f>'歳出（性質別）'!L7</f>
        <v>969495</v>
      </c>
      <c r="AA42" s="47">
        <f>'歳出（性質別）'!M7</f>
        <v>1027650</v>
      </c>
      <c r="AB42" s="47">
        <f>'歳出（性質別）'!N7</f>
        <v>1066486</v>
      </c>
      <c r="AC42" s="47">
        <f>'歳出（性質別）'!O7</f>
        <v>1088911</v>
      </c>
      <c r="AD42" s="47">
        <f>'歳出（性質別）'!P7</f>
        <v>1085369</v>
      </c>
      <c r="AE42" s="47">
        <f>'歳出（性質別）'!Q7</f>
        <v>1026019</v>
      </c>
    </row>
    <row r="43" spans="16:31" ht="13.5">
      <c r="P43" t="s">
        <v>158</v>
      </c>
      <c r="Q43">
        <f>'歳出（性質別）'!B10</f>
        <v>638743</v>
      </c>
      <c r="R43" s="47">
        <f>'歳出（性質別）'!D10</f>
        <v>803353</v>
      </c>
      <c r="S43" s="47">
        <f>'歳出（性質別）'!E10</f>
        <v>951110</v>
      </c>
      <c r="T43" s="47">
        <f>'歳出（性質別）'!F10</f>
        <v>1004437</v>
      </c>
      <c r="U43" s="47">
        <f>'歳出（性質別）'!G10</f>
        <v>1029899</v>
      </c>
      <c r="V43" s="47">
        <f>'歳出（性質別）'!H10</f>
        <v>1138319</v>
      </c>
      <c r="W43" s="47">
        <f>'歳出（性質別）'!I10</f>
        <v>1244317</v>
      </c>
      <c r="X43" s="47">
        <f>'歳出（性質別）'!J10</f>
        <v>1322018</v>
      </c>
      <c r="Y43" s="47">
        <f>'歳出（性質別）'!K10</f>
        <v>1491842</v>
      </c>
      <c r="Z43" s="47">
        <f>'歳出（性質別）'!L10</f>
        <v>1378957</v>
      </c>
      <c r="AA43" s="47">
        <f>'歳出（性質別）'!M10</f>
        <v>1433550</v>
      </c>
      <c r="AB43" s="47">
        <f>'歳出（性質別）'!N10</f>
        <v>1395553</v>
      </c>
      <c r="AC43" s="47">
        <f>'歳出（性質別）'!O10</f>
        <v>1377781</v>
      </c>
      <c r="AD43" s="47">
        <f>'歳出（性質別）'!P10</f>
        <v>1374068</v>
      </c>
      <c r="AE43" s="47">
        <f>'歳出（性質別）'!Q10</f>
        <v>1325241</v>
      </c>
    </row>
    <row r="44" spans="16:31" ht="13.5">
      <c r="P44" t="s">
        <v>159</v>
      </c>
      <c r="Q44">
        <f>'歳出（性質別）'!B11</f>
        <v>34601</v>
      </c>
      <c r="R44" s="47">
        <f>'歳出（性質別）'!D11</f>
        <v>30660</v>
      </c>
      <c r="S44" s="47">
        <f>'歳出（性質別）'!E11</f>
        <v>28093</v>
      </c>
      <c r="T44" s="47">
        <f>'歳出（性質別）'!F11</f>
        <v>43069</v>
      </c>
      <c r="U44" s="47">
        <f>'歳出（性質別）'!G11</f>
        <v>40767</v>
      </c>
      <c r="V44" s="47">
        <f>'歳出（性質別）'!H11</f>
        <v>65318</v>
      </c>
      <c r="W44" s="47">
        <f>'歳出（性質別）'!I11</f>
        <v>80822</v>
      </c>
      <c r="X44" s="47">
        <f>'歳出（性質別）'!J11</f>
        <v>95895</v>
      </c>
      <c r="Y44" s="47">
        <f>'歳出（性質別）'!K11</f>
        <v>76906</v>
      </c>
      <c r="Z44" s="47">
        <f>'歳出（性質別）'!L11</f>
        <v>63605</v>
      </c>
      <c r="AA44" s="47">
        <f>'歳出（性質別）'!M11</f>
        <v>58139</v>
      </c>
      <c r="AB44" s="47">
        <f>'歳出（性質別）'!N11</f>
        <v>64256</v>
      </c>
      <c r="AC44" s="47">
        <f>'歳出（性質別）'!O11</f>
        <v>40966</v>
      </c>
      <c r="AD44" s="47">
        <f>'歳出（性質別）'!P11</f>
        <v>30465</v>
      </c>
      <c r="AE44" s="47">
        <f>'歳出（性質別）'!Q11</f>
        <v>30887</v>
      </c>
    </row>
    <row r="45" spans="16:31" ht="13.5">
      <c r="P45" t="s">
        <v>160</v>
      </c>
      <c r="Q45">
        <f>'歳出（性質別）'!B16</f>
        <v>412152</v>
      </c>
      <c r="R45" s="47">
        <f>'歳出（性質別）'!D16</f>
        <v>457437</v>
      </c>
      <c r="S45" s="47">
        <f>'歳出（性質別）'!E16</f>
        <v>398351</v>
      </c>
      <c r="T45" s="47">
        <f>'歳出（性質別）'!F16</f>
        <v>469327</v>
      </c>
      <c r="U45" s="47">
        <f>'歳出（性質別）'!G16</f>
        <v>479898</v>
      </c>
      <c r="V45" s="47">
        <f>'歳出（性質別）'!H16</f>
        <v>530103</v>
      </c>
      <c r="W45" s="47">
        <f>'歳出（性質別）'!I16</f>
        <v>590150</v>
      </c>
      <c r="X45" s="47">
        <f>'歳出（性質別）'!J16</f>
        <v>567012</v>
      </c>
      <c r="Y45" s="47">
        <f>'歳出（性質別）'!K16</f>
        <v>647971</v>
      </c>
      <c r="Z45" s="47">
        <f>'歳出（性質別）'!L16</f>
        <v>544130</v>
      </c>
      <c r="AA45" s="47">
        <f>'歳出（性質別）'!M16</f>
        <v>467460</v>
      </c>
      <c r="AB45" s="47">
        <f>'歳出（性質別）'!N16</f>
        <v>521028</v>
      </c>
      <c r="AC45" s="47">
        <f>'歳出（性質別）'!O16</f>
        <v>497910</v>
      </c>
      <c r="AD45" s="47">
        <f>'歳出（性質別）'!P16</f>
        <v>464750</v>
      </c>
      <c r="AE45" s="47">
        <f>'歳出（性質別）'!Q16</f>
        <v>466990</v>
      </c>
    </row>
    <row r="46" spans="16:31" ht="13.5">
      <c r="P46" t="s">
        <v>162</v>
      </c>
      <c r="Q46">
        <f>'歳出（性質別）'!B18</f>
        <v>2287052</v>
      </c>
      <c r="R46" s="47">
        <f>'歳出（性質別）'!D18</f>
        <v>1311592</v>
      </c>
      <c r="S46" s="47">
        <f>'歳出（性質別）'!E18</f>
        <v>2137133</v>
      </c>
      <c r="T46" s="47">
        <f>'歳出（性質別）'!F18</f>
        <v>1976651</v>
      </c>
      <c r="U46" s="47">
        <f>'歳出（性質別）'!G18</f>
        <v>2057169</v>
      </c>
      <c r="V46" s="47">
        <f>'歳出（性質別）'!H18</f>
        <v>1859667</v>
      </c>
      <c r="W46" s="47">
        <f>'歳出（性質別）'!I18</f>
        <v>2335019</v>
      </c>
      <c r="X46" s="47">
        <f>'歳出（性質別）'!J18</f>
        <v>1559537</v>
      </c>
      <c r="Y46" s="47">
        <f>'歳出（性質別）'!K18</f>
        <v>3250874</v>
      </c>
      <c r="Z46" s="47">
        <f>'歳出（性質別）'!L18</f>
        <v>1815060</v>
      </c>
      <c r="AA46" s="47">
        <f>'歳出（性質別）'!M18</f>
        <v>1646624</v>
      </c>
      <c r="AB46" s="47">
        <f>'歳出（性質別）'!N18</f>
        <v>1100826</v>
      </c>
      <c r="AC46" s="47">
        <f>'歳出（性質別）'!O18</f>
        <v>1442851</v>
      </c>
      <c r="AD46" s="47">
        <f>'歳出（性質別）'!P18</f>
        <v>676519</v>
      </c>
      <c r="AE46" s="47">
        <f>'歳出（性質別）'!Q18</f>
        <v>488581</v>
      </c>
    </row>
    <row r="47" spans="16:31" ht="13.5">
      <c r="P47" t="s">
        <v>161</v>
      </c>
      <c r="Q47">
        <f>'歳出（性質別）'!B23</f>
        <v>7547446</v>
      </c>
      <c r="R47" s="47">
        <f>'歳出（性質別）'!D23</f>
        <v>7779683</v>
      </c>
      <c r="S47" s="47">
        <f>'歳出（性質別）'!E23</f>
        <v>8943737</v>
      </c>
      <c r="T47" s="47">
        <f>'歳出（性質別）'!F23</f>
        <v>8650288</v>
      </c>
      <c r="U47" s="47">
        <f>'歳出（性質別）'!G23</f>
        <v>8737579</v>
      </c>
      <c r="V47" s="47">
        <f>'歳出（性質別）'!H23</f>
        <v>8797138</v>
      </c>
      <c r="W47" s="47">
        <f>'歳出（性質別）'!I23</f>
        <v>9752258</v>
      </c>
      <c r="X47" s="47">
        <f>'歳出（性質別）'!J23</f>
        <v>9041468</v>
      </c>
      <c r="Y47" s="47">
        <f>'歳出（性質別）'!K23</f>
        <v>10895510</v>
      </c>
      <c r="Z47" s="47">
        <f>'歳出（性質別）'!L23</f>
        <v>9970057</v>
      </c>
      <c r="AA47" s="47">
        <f>'歳出（性質別）'!M23</f>
        <v>9357420</v>
      </c>
      <c r="AB47" s="47">
        <f>'歳出（性質別）'!N23</f>
        <v>8793702</v>
      </c>
      <c r="AC47" s="47">
        <f>'歳出（性質別）'!O23</f>
        <v>9109060</v>
      </c>
      <c r="AD47" s="47">
        <f>'歳出（性質別）'!P23</f>
        <v>8214780</v>
      </c>
      <c r="AE47" s="47">
        <f>'歳出（性質別）'!Q23</f>
        <v>8405468</v>
      </c>
    </row>
    <row r="54" spans="16:31" ht="13.5">
      <c r="P54">
        <f>'歳出（目的別）'!A3</f>
        <v>0</v>
      </c>
      <c r="Q54" t="str">
        <f>'歳出（目的別）'!B3</f>
        <v>８９（元）</v>
      </c>
      <c r="R54" t="str">
        <f>'歳出（目的別）'!D3</f>
        <v>９１（H3）</v>
      </c>
      <c r="S54" t="str">
        <f>'歳出（目的別）'!E3</f>
        <v>９２（H4）</v>
      </c>
      <c r="T54" t="str">
        <f>'歳出（目的別）'!F3</f>
        <v>９３（H5）</v>
      </c>
      <c r="U54" t="str">
        <f>'歳出（目的別）'!G3</f>
        <v>９４（H6）</v>
      </c>
      <c r="V54" t="str">
        <f>'歳出（目的別）'!H3</f>
        <v>９５（H7）</v>
      </c>
      <c r="W54" t="str">
        <f>'歳出（目的別）'!I3</f>
        <v>９６（H8）</v>
      </c>
      <c r="X54" t="str">
        <f>'歳出（目的別）'!J3</f>
        <v>９７(H9）</v>
      </c>
      <c r="Y54" t="str">
        <f>'歳出（目的別）'!K3</f>
        <v>９８(H10）</v>
      </c>
      <c r="Z54" t="str">
        <f>'歳出（目的別）'!L3</f>
        <v>９９(H11)</v>
      </c>
      <c r="AA54" t="str">
        <f>'歳出（目的別）'!M3</f>
        <v>００(H12)</v>
      </c>
      <c r="AB54" t="str">
        <f>'歳出（目的別）'!N3</f>
        <v>０１(H13)</v>
      </c>
      <c r="AC54" t="str">
        <f>'歳出（目的別）'!O3</f>
        <v>０２(H14)</v>
      </c>
      <c r="AD54" t="str">
        <f>'歳出（目的別）'!P3</f>
        <v>０３(H15)</v>
      </c>
      <c r="AE54" t="str">
        <f>'歳出（目的別）'!Q3</f>
        <v>０３(H16)</v>
      </c>
    </row>
    <row r="55" spans="16:31" ht="13.5">
      <c r="P55" t="s">
        <v>163</v>
      </c>
      <c r="Q55">
        <f>'歳出（目的別）'!B5</f>
        <v>1389627</v>
      </c>
      <c r="R55" s="47">
        <f>'歳出（目的別）'!D5</f>
        <v>1669118</v>
      </c>
      <c r="S55" s="47">
        <f>'歳出（目的別）'!E5</f>
        <v>1687538</v>
      </c>
      <c r="T55" s="47">
        <f>'歳出（目的別）'!F5</f>
        <v>1363561</v>
      </c>
      <c r="U55" s="47">
        <f>'歳出（目的別）'!G5</f>
        <v>1290007</v>
      </c>
      <c r="V55" s="47">
        <f>'歳出（目的別）'!H5</f>
        <v>1374286</v>
      </c>
      <c r="W55" s="47">
        <f>'歳出（目的別）'!I5</f>
        <v>1572077</v>
      </c>
      <c r="X55" s="47">
        <f>'歳出（目的別）'!J5</f>
        <v>1388936</v>
      </c>
      <c r="Y55" s="47">
        <f>'歳出（目的別）'!K5</f>
        <v>1283441</v>
      </c>
      <c r="Z55" s="47">
        <f>'歳出（目的別）'!L5</f>
        <v>1430975</v>
      </c>
      <c r="AA55" s="47">
        <f>'歳出（目的別）'!M5</f>
        <v>1444035</v>
      </c>
      <c r="AB55" s="47">
        <f>'歳出（目的別）'!N5</f>
        <v>1289130</v>
      </c>
      <c r="AC55" s="47">
        <f>'歳出（目的別）'!O5</f>
        <v>1274765</v>
      </c>
      <c r="AD55" s="47">
        <f>'歳出（目的別）'!P5</f>
        <v>1240450</v>
      </c>
      <c r="AE55" s="47">
        <f>'歳出（目的別）'!Q5</f>
        <v>1726294</v>
      </c>
    </row>
    <row r="56" spans="16:31" ht="13.5">
      <c r="P56" t="s">
        <v>164</v>
      </c>
      <c r="Q56">
        <f>'歳出（目的別）'!B6</f>
        <v>820394</v>
      </c>
      <c r="R56" s="47">
        <f>'歳出（目的別）'!D6</f>
        <v>978640</v>
      </c>
      <c r="S56" s="47">
        <f>'歳出（目的別）'!E6</f>
        <v>1054837</v>
      </c>
      <c r="T56" s="47">
        <f>'歳出（目的別）'!F6</f>
        <v>1110269</v>
      </c>
      <c r="U56" s="47">
        <f>'歳出（目的別）'!G6</f>
        <v>1131849</v>
      </c>
      <c r="V56" s="47">
        <f>'歳出（目的別）'!H6</f>
        <v>1262495</v>
      </c>
      <c r="W56" s="47">
        <f>'歳出（目的別）'!I6</f>
        <v>1245254</v>
      </c>
      <c r="X56" s="47">
        <f>'歳出（目的別）'!J6</f>
        <v>1349761</v>
      </c>
      <c r="Y56" s="47">
        <f>'歳出（目的別）'!K6</f>
        <v>1376135</v>
      </c>
      <c r="Z56" s="47">
        <f>'歳出（目的別）'!L6</f>
        <v>1652866</v>
      </c>
      <c r="AA56" s="47">
        <f>'歳出（目的別）'!M6</f>
        <v>1268399</v>
      </c>
      <c r="AB56" s="47">
        <f>'歳出（目的別）'!N6</f>
        <v>1313872</v>
      </c>
      <c r="AC56" s="47">
        <f>'歳出（目的別）'!O6</f>
        <v>1420645</v>
      </c>
      <c r="AD56" s="47">
        <f>'歳出（目的別）'!P6</f>
        <v>1435034</v>
      </c>
      <c r="AE56" s="47">
        <f>'歳出（目的別）'!Q6</f>
        <v>1539542</v>
      </c>
    </row>
    <row r="57" spans="16:31" ht="13.5">
      <c r="P57" t="s">
        <v>165</v>
      </c>
      <c r="Q57">
        <f>'歳出（目的別）'!B7</f>
        <v>1212605</v>
      </c>
      <c r="R57" s="47">
        <f>'歳出（目的別）'!D7</f>
        <v>680271</v>
      </c>
      <c r="S57" s="47">
        <f>'歳出（目的別）'!E7</f>
        <v>664586</v>
      </c>
      <c r="T57" s="47">
        <f>'歳出（目的別）'!F7</f>
        <v>620010</v>
      </c>
      <c r="U57" s="47">
        <f>'歳出（目的別）'!G7</f>
        <v>588365</v>
      </c>
      <c r="V57" s="47">
        <f>'歳出（目的別）'!H7</f>
        <v>613349</v>
      </c>
      <c r="W57" s="47">
        <f>'歳出（目的別）'!I7</f>
        <v>678305</v>
      </c>
      <c r="X57" s="47">
        <f>'歳出（目的別）'!J7</f>
        <v>725773</v>
      </c>
      <c r="Y57" s="47">
        <f>'歳出（目的別）'!K7</f>
        <v>675870</v>
      </c>
      <c r="Z57" s="47">
        <f>'歳出（目的別）'!L7</f>
        <v>1157023</v>
      </c>
      <c r="AA57" s="47">
        <f>'歳出（目的別）'!M7</f>
        <v>854807</v>
      </c>
      <c r="AB57" s="47">
        <f>'歳出（目的別）'!N7</f>
        <v>868791</v>
      </c>
      <c r="AC57" s="47">
        <f>'歳出（目的別）'!O7</f>
        <v>1191919</v>
      </c>
      <c r="AD57" s="47">
        <f>'歳出（目的別）'!P7</f>
        <v>739864</v>
      </c>
      <c r="AE57" s="47">
        <f>'歳出（目的別）'!Q7</f>
        <v>696386</v>
      </c>
    </row>
    <row r="58" spans="16:31" ht="13.5">
      <c r="P58" t="s">
        <v>179</v>
      </c>
      <c r="Q58">
        <f>'歳出（目的別）'!B9</f>
        <v>253019</v>
      </c>
      <c r="R58" s="47">
        <f>'歳出（目的別）'!D9</f>
        <v>295102</v>
      </c>
      <c r="S58" s="47">
        <f>'歳出（目的別）'!E9</f>
        <v>373510</v>
      </c>
      <c r="T58" s="47">
        <f>'歳出（目的別）'!F9</f>
        <v>301936</v>
      </c>
      <c r="U58" s="47">
        <f>'歳出（目的別）'!G9</f>
        <v>255671</v>
      </c>
      <c r="V58" s="47">
        <f>'歳出（目的別）'!H9</f>
        <v>261279</v>
      </c>
      <c r="W58" s="47">
        <f>'歳出（目的別）'!I9</f>
        <v>283101</v>
      </c>
      <c r="X58" s="47">
        <f>'歳出（目的別）'!J9</f>
        <v>251554</v>
      </c>
      <c r="Y58" s="47">
        <f>'歳出（目的別）'!K9</f>
        <v>532674</v>
      </c>
      <c r="Z58" s="47">
        <f>'歳出（目的別）'!L9</f>
        <v>289760</v>
      </c>
      <c r="AA58" s="47">
        <f>'歳出（目的別）'!M9</f>
        <v>217735</v>
      </c>
      <c r="AB58" s="47">
        <f>'歳出（目的別）'!N9</f>
        <v>240455</v>
      </c>
      <c r="AC58" s="47">
        <f>'歳出（目的別）'!O9</f>
        <v>266832</v>
      </c>
      <c r="AD58" s="47">
        <f>'歳出（目的別）'!P9</f>
        <v>278791</v>
      </c>
      <c r="AE58" s="47">
        <f>'歳出（目的別）'!Q9</f>
        <v>301072</v>
      </c>
    </row>
    <row r="59" spans="16:31" ht="13.5">
      <c r="P59" t="s">
        <v>166</v>
      </c>
      <c r="Q59">
        <f>'歳出（目的別）'!B10</f>
        <v>609483</v>
      </c>
      <c r="R59" s="47">
        <f>'歳出（目的別）'!D10</f>
        <v>661162</v>
      </c>
      <c r="S59" s="47">
        <f>'歳出（目的別）'!E10</f>
        <v>645229</v>
      </c>
      <c r="T59" s="47">
        <f>'歳出（目的別）'!F10</f>
        <v>716778</v>
      </c>
      <c r="U59" s="47">
        <f>'歳出（目的別）'!G10</f>
        <v>1023227</v>
      </c>
      <c r="V59" s="47">
        <f>'歳出（目的別）'!H10</f>
        <v>1141819</v>
      </c>
      <c r="W59" s="47">
        <f>'歳出（目的別）'!I10</f>
        <v>871898</v>
      </c>
      <c r="X59" s="47">
        <f>'歳出（目的別）'!J10</f>
        <v>857290</v>
      </c>
      <c r="Y59" s="47">
        <f>'歳出（目的別）'!K10</f>
        <v>977523</v>
      </c>
      <c r="Z59" s="47">
        <f>'歳出（目的別）'!L10</f>
        <v>858196</v>
      </c>
      <c r="AA59" s="47">
        <f>'歳出（目的別）'!M10</f>
        <v>880110</v>
      </c>
      <c r="AB59" s="47">
        <f>'歳出（目的別）'!N10</f>
        <v>1010720</v>
      </c>
      <c r="AC59" s="47">
        <f>'歳出（目的別）'!O10</f>
        <v>977704</v>
      </c>
      <c r="AD59" s="47">
        <f>'歳出（目的別）'!P10</f>
        <v>913884</v>
      </c>
      <c r="AE59" s="47">
        <f>'歳出（目的別）'!Q10</f>
        <v>902821</v>
      </c>
    </row>
    <row r="60" spans="16:31" ht="13.5">
      <c r="P60" t="s">
        <v>167</v>
      </c>
      <c r="Q60">
        <f>'歳出（目的別）'!B11</f>
        <v>1137134</v>
      </c>
      <c r="R60" s="47">
        <f>'歳出（目的別）'!D11</f>
        <v>1028513</v>
      </c>
      <c r="S60" s="47">
        <f>'歳出（目的別）'!E11</f>
        <v>1330629</v>
      </c>
      <c r="T60" s="47">
        <f>'歳出（目的別）'!F11</f>
        <v>1638223</v>
      </c>
      <c r="U60" s="47">
        <f>'歳出（目的別）'!G11</f>
        <v>1491037</v>
      </c>
      <c r="V60" s="47">
        <f>'歳出（目的別）'!H11</f>
        <v>965724</v>
      </c>
      <c r="W60" s="47">
        <f>'歳出（目的別）'!I11</f>
        <v>1163715</v>
      </c>
      <c r="X60" s="47">
        <f>'歳出（目的別）'!J11</f>
        <v>936542</v>
      </c>
      <c r="Y60" s="47">
        <f>'歳出（目的別）'!K11</f>
        <v>1297293</v>
      </c>
      <c r="Z60" s="47">
        <f>'歳出（目的別）'!L11</f>
        <v>1703082</v>
      </c>
      <c r="AA60" s="47">
        <f>'歳出（目的別）'!M11</f>
        <v>1791028</v>
      </c>
      <c r="AB60" s="47">
        <f>'歳出（目的別）'!N11</f>
        <v>1008882</v>
      </c>
      <c r="AC60" s="47">
        <f>'歳出（目的別）'!O11</f>
        <v>1018455</v>
      </c>
      <c r="AD60" s="47">
        <f>'歳出（目的別）'!P11</f>
        <v>834644</v>
      </c>
      <c r="AE60" s="47">
        <f>'歳出（目的別）'!Q11</f>
        <v>683985</v>
      </c>
    </row>
    <row r="61" spans="16:31" ht="13.5">
      <c r="P61" t="s">
        <v>168</v>
      </c>
      <c r="Q61">
        <f>'歳出（目的別）'!B13</f>
        <v>751351</v>
      </c>
      <c r="R61" s="47">
        <f>'歳出（目的別）'!D13</f>
        <v>933234</v>
      </c>
      <c r="S61" s="47">
        <f>'歳出（目的別）'!E13</f>
        <v>1588011</v>
      </c>
      <c r="T61" s="47">
        <f>'歳出（目的別）'!F13</f>
        <v>1164159</v>
      </c>
      <c r="U61" s="47">
        <f>'歳出（目的別）'!G13</f>
        <v>1207984</v>
      </c>
      <c r="V61" s="47">
        <f>'歳出（目的別）'!H13</f>
        <v>1478321</v>
      </c>
      <c r="W61" s="47">
        <f>'歳出（目的別）'!I13</f>
        <v>2175684</v>
      </c>
      <c r="X61" s="47">
        <f>'歳出（目的別）'!J13</f>
        <v>1730816</v>
      </c>
      <c r="Y61" s="47">
        <f>'歳出（目的別）'!K13</f>
        <v>2917423</v>
      </c>
      <c r="Z61" s="47">
        <f>'歳出（目的別）'!L13</f>
        <v>1017881</v>
      </c>
      <c r="AA61" s="47">
        <f>'歳出（目的別）'!M13</f>
        <v>1057463</v>
      </c>
      <c r="AB61" s="47">
        <f>'歳出（目的別）'!N13</f>
        <v>1063405</v>
      </c>
      <c r="AC61" s="47">
        <f>'歳出（目的別）'!O13</f>
        <v>994691</v>
      </c>
      <c r="AD61" s="47">
        <f>'歳出（目的別）'!P13</f>
        <v>958899</v>
      </c>
      <c r="AE61" s="47">
        <f>'歳出（目的別）'!Q13</f>
        <v>845753</v>
      </c>
    </row>
    <row r="62" spans="16:31" ht="13.5">
      <c r="P62" t="s">
        <v>169</v>
      </c>
      <c r="Q62">
        <f>'歳出（目的別）'!B15</f>
        <v>606319</v>
      </c>
      <c r="R62" s="47">
        <f>'歳出（目的別）'!D15</f>
        <v>711069</v>
      </c>
      <c r="S62" s="47">
        <f>'歳出（目的別）'!E15</f>
        <v>749085</v>
      </c>
      <c r="T62" s="47">
        <f>'歳出（目的別）'!F15</f>
        <v>785954</v>
      </c>
      <c r="U62" s="47">
        <f>'歳出（目的別）'!G15</f>
        <v>825170</v>
      </c>
      <c r="V62" s="47">
        <f>'歳出（目的別）'!H15</f>
        <v>846845</v>
      </c>
      <c r="W62" s="47">
        <f>'歳出（目的別）'!I15</f>
        <v>862803</v>
      </c>
      <c r="X62" s="47">
        <f>'歳出（目的別）'!J15</f>
        <v>898196</v>
      </c>
      <c r="Y62" s="47">
        <f>'歳出（目的別）'!K15</f>
        <v>960886</v>
      </c>
      <c r="Z62" s="47">
        <f>'歳出（目的別）'!L15</f>
        <v>969645</v>
      </c>
      <c r="AA62" s="47">
        <f>'歳出（目的別）'!M15</f>
        <v>1027709</v>
      </c>
      <c r="AB62" s="47">
        <f>'歳出（目的別）'!N15</f>
        <v>1066537</v>
      </c>
      <c r="AC62" s="47">
        <f>'歳出（目的別）'!O15</f>
        <v>1088962</v>
      </c>
      <c r="AD62" s="47">
        <f>'歳出（目的別）'!P15</f>
        <v>1085420</v>
      </c>
      <c r="AE62" s="47">
        <f>'歳出（目的別）'!Q15</f>
        <v>1026057</v>
      </c>
    </row>
    <row r="63" spans="16:31" ht="13.5">
      <c r="P63" t="s">
        <v>170</v>
      </c>
      <c r="Q63">
        <f>'歳出（目的別）'!B19</f>
        <v>7547446</v>
      </c>
      <c r="R63" s="47">
        <f>'歳出（目的別）'!D19</f>
        <v>7780201</v>
      </c>
      <c r="S63" s="47">
        <f>'歳出（目的別）'!E19</f>
        <v>8943737</v>
      </c>
      <c r="T63" s="47">
        <f>'歳出（目的別）'!F19</f>
        <v>8650288</v>
      </c>
      <c r="U63" s="47">
        <f>'歳出（目的別）'!G19</f>
        <v>8737679</v>
      </c>
      <c r="V63" s="47">
        <f>'歳出（目的別）'!H19</f>
        <v>8797697</v>
      </c>
      <c r="W63" s="47">
        <f>'歳出（目的別）'!I19</f>
        <v>9752258</v>
      </c>
      <c r="X63" s="47">
        <f>'歳出（目的別）'!J19</f>
        <v>9041468</v>
      </c>
      <c r="Y63" s="47">
        <f>'歳出（目的別）'!K19</f>
        <v>10895510</v>
      </c>
      <c r="Z63" s="47">
        <f>'歳出（目的別）'!L19</f>
        <v>9970057</v>
      </c>
      <c r="AA63" s="47">
        <f>'歳出（目的別）'!M19</f>
        <v>9357420</v>
      </c>
      <c r="AB63" s="47">
        <f>'歳出（目的別）'!N19</f>
        <v>8793702</v>
      </c>
      <c r="AC63" s="47">
        <f>'歳出（目的別）'!O19</f>
        <v>9109058</v>
      </c>
      <c r="AD63" s="47">
        <f>'歳出（目的別）'!P19</f>
        <v>8214780</v>
      </c>
      <c r="AE63" s="47">
        <f>'歳出（目的別）'!Q19</f>
        <v>8405469</v>
      </c>
    </row>
    <row r="77" spans="16:31" ht="13.5">
      <c r="P77">
        <f>'歳出（性質別）'!A3</f>
        <v>0</v>
      </c>
      <c r="Q77" t="str">
        <f>'歳出（性質別）'!B3</f>
        <v>８９（元）</v>
      </c>
      <c r="R77" t="str">
        <f>'歳出（性質別）'!D3</f>
        <v>９１（H3）</v>
      </c>
      <c r="S77" t="str">
        <f>'歳出（性質別）'!E3</f>
        <v>９２（H4）</v>
      </c>
      <c r="T77" t="str">
        <f>'歳出（性質別）'!F3</f>
        <v>９３（H5）</v>
      </c>
      <c r="U77" t="str">
        <f>'歳出（性質別）'!G3</f>
        <v>９４（H6）</v>
      </c>
      <c r="V77" t="str">
        <f>'歳出（性質別）'!H3</f>
        <v>９５（H7）</v>
      </c>
      <c r="W77" t="str">
        <f>'歳出（性質別）'!I3</f>
        <v>９６（H8）</v>
      </c>
      <c r="X77" t="str">
        <f>'歳出（性質別）'!J3</f>
        <v>９７(H9）</v>
      </c>
      <c r="Y77" t="str">
        <f>'歳出（性質別）'!K3</f>
        <v>９８(H10）</v>
      </c>
      <c r="Z77" t="str">
        <f>'歳出（性質別）'!L3</f>
        <v>９９(H11)</v>
      </c>
      <c r="AA77" t="str">
        <f>'歳出（性質別）'!M3</f>
        <v>００(H12)</v>
      </c>
      <c r="AB77" t="str">
        <f>'歳出（性質別）'!N3</f>
        <v>０１(H13)</v>
      </c>
      <c r="AC77" t="str">
        <f>'歳出（性質別）'!O3</f>
        <v>０２(H14)</v>
      </c>
      <c r="AD77" t="str">
        <f>'歳出（性質別）'!P3</f>
        <v>０３(H15)</v>
      </c>
      <c r="AE77" t="str">
        <f>'歳出（性質別）'!Q3</f>
        <v>０４(H16)</v>
      </c>
    </row>
    <row r="78" spans="16:31" ht="13.5">
      <c r="P78" t="s">
        <v>171</v>
      </c>
      <c r="Q78">
        <f>'歳出（性質別）'!B19</f>
        <v>944801</v>
      </c>
      <c r="R78" s="47">
        <f>'歳出（性質別）'!D19</f>
        <v>154953</v>
      </c>
      <c r="S78" s="47">
        <f>'歳出（性質別）'!E19</f>
        <v>667190</v>
      </c>
      <c r="T78" s="47">
        <f>'歳出（性質別）'!F19</f>
        <v>636399</v>
      </c>
      <c r="U78" s="47">
        <f>'歳出（性質別）'!G19</f>
        <v>425484</v>
      </c>
      <c r="V78" s="47">
        <f>'歳出（性質別）'!H19</f>
        <v>321631</v>
      </c>
      <c r="W78" s="47">
        <f>'歳出（性質別）'!I19</f>
        <v>479026</v>
      </c>
      <c r="X78" s="47">
        <f>'歳出（性質別）'!J19</f>
        <v>104538</v>
      </c>
      <c r="Y78" s="47">
        <f>'歳出（性質別）'!K19</f>
        <v>488163</v>
      </c>
      <c r="Z78" s="47">
        <f>'歳出（性質別）'!L19</f>
        <v>478881</v>
      </c>
      <c r="AA78" s="47">
        <f>'歳出（性質別）'!M19</f>
        <v>295198</v>
      </c>
      <c r="AB78" s="47">
        <f>'歳出（性質別）'!N19</f>
        <v>232121</v>
      </c>
      <c r="AC78" s="47">
        <f>'歳出（性質別）'!O19</f>
        <v>482807</v>
      </c>
      <c r="AD78" s="47">
        <f>'歳出（性質別）'!P19</f>
        <v>127940</v>
      </c>
      <c r="AE78" s="47">
        <f>'歳出（性質別）'!Q19</f>
        <v>105543</v>
      </c>
    </row>
    <row r="79" spans="13:31" ht="13.5">
      <c r="M79" s="34" t="str">
        <f>'財政指標'!$M$1</f>
        <v>日光市</v>
      </c>
      <c r="P79" t="s">
        <v>172</v>
      </c>
      <c r="Q79">
        <f>'歳出（性質別）'!B20</f>
        <v>1314159</v>
      </c>
      <c r="R79" s="47">
        <f>'歳出（性質別）'!D20</f>
        <v>1147222</v>
      </c>
      <c r="S79" s="47">
        <f>'歳出（性質別）'!E20</f>
        <v>1462048</v>
      </c>
      <c r="T79" s="47">
        <f>'歳出（性質別）'!F20</f>
        <v>1294720</v>
      </c>
      <c r="U79" s="47">
        <f>'歳出（性質別）'!G20</f>
        <v>1598729</v>
      </c>
      <c r="V79" s="47">
        <f>'歳出（性質別）'!H20</f>
        <v>1517689</v>
      </c>
      <c r="W79" s="47">
        <f>'歳出（性質別）'!I20</f>
        <v>1824659</v>
      </c>
      <c r="X79" s="47">
        <f>'歳出（性質別）'!J20</f>
        <v>1443599</v>
      </c>
      <c r="Y79" s="47">
        <f>'歳出（性質別）'!K20</f>
        <v>2746016</v>
      </c>
      <c r="Z79" s="47">
        <f>'歳出（性質別）'!L20</f>
        <v>1305868</v>
      </c>
      <c r="AA79" s="47">
        <f>'歳出（性質別）'!M20</f>
        <v>1331445</v>
      </c>
      <c r="AB79" s="47">
        <f>'歳出（性質別）'!N20</f>
        <v>856144</v>
      </c>
      <c r="AC79" s="47">
        <f>'歳出（性質別）'!O20</f>
        <v>939719</v>
      </c>
      <c r="AD79" s="47">
        <f>'歳出（性質別）'!P20</f>
        <v>540345</v>
      </c>
      <c r="AE79" s="47">
        <f>'歳出（性質別）'!Q20</f>
        <v>381590</v>
      </c>
    </row>
    <row r="93" spans="17:31" ht="13.5">
      <c r="Q93" t="str">
        <f>'財政指標'!C3</f>
        <v>８９（元）</v>
      </c>
      <c r="R93" t="str">
        <f>'財政指標'!E3</f>
        <v>９１（H3）</v>
      </c>
      <c r="S93" t="str">
        <f>'財政指標'!F3</f>
        <v>９２（H4）</v>
      </c>
      <c r="T93" t="str">
        <f>'財政指標'!G3</f>
        <v>９３（H5）</v>
      </c>
      <c r="U93" t="str">
        <f>'財政指標'!H3</f>
        <v>９４（H6）</v>
      </c>
      <c r="V93" t="str">
        <f>'財政指標'!I3</f>
        <v>９５（H7）</v>
      </c>
      <c r="W93" t="str">
        <f>'財政指標'!J3</f>
        <v>９６（H8）</v>
      </c>
      <c r="X93" t="str">
        <f>'財政指標'!K3</f>
        <v>９７（H9）</v>
      </c>
      <c r="Y93" t="str">
        <f>'財政指標'!L3</f>
        <v>９８(H10)</v>
      </c>
      <c r="Z93" t="str">
        <f>'財政指標'!M3</f>
        <v>９９(H11)</v>
      </c>
      <c r="AA93" t="str">
        <f>'財政指標'!N3</f>
        <v>００(H12)</v>
      </c>
      <c r="AB93" t="str">
        <f>'財政指標'!O3</f>
        <v>０１(H13)</v>
      </c>
      <c r="AC93" t="str">
        <f>'財政指標'!P3</f>
        <v>０２(H14)</v>
      </c>
      <c r="AD93" t="str">
        <f>'財政指標'!Q3</f>
        <v>０３(H15)</v>
      </c>
      <c r="AE93" t="str">
        <f>'財政指標'!R3</f>
        <v>０４(H16)</v>
      </c>
    </row>
    <row r="94" spans="16:31" ht="13.5">
      <c r="P94" t="s">
        <v>153</v>
      </c>
      <c r="Q94">
        <f>'財政指標'!C6</f>
        <v>7547446</v>
      </c>
      <c r="R94" s="47">
        <f>'財政指標'!E6</f>
        <v>7780201</v>
      </c>
      <c r="S94" s="47">
        <f>'財政指標'!F6</f>
        <v>8943737</v>
      </c>
      <c r="T94" s="47">
        <f>'財政指標'!G6</f>
        <v>8650288</v>
      </c>
      <c r="U94" s="47">
        <f>'財政指標'!H6</f>
        <v>8737679</v>
      </c>
      <c r="V94" s="47">
        <f>'財政指標'!I6</f>
        <v>8797697</v>
      </c>
      <c r="W94" s="47">
        <f>'財政指標'!J6</f>
        <v>9752258</v>
      </c>
      <c r="X94" s="47">
        <f>'財政指標'!K6</f>
        <v>9041468</v>
      </c>
      <c r="Y94" s="47">
        <f>'財政指標'!L6</f>
        <v>10895510</v>
      </c>
      <c r="Z94" s="47">
        <f>'財政指標'!M6</f>
        <v>9970057</v>
      </c>
      <c r="AA94" s="47">
        <f>'財政指標'!N6</f>
        <v>9357420</v>
      </c>
      <c r="AB94" s="47">
        <f>'財政指標'!O6</f>
        <v>8793702</v>
      </c>
      <c r="AC94" s="47">
        <f>'財政指標'!P6</f>
        <v>9109058</v>
      </c>
      <c r="AD94" s="47">
        <f>'財政指標'!Q6</f>
        <v>8214780</v>
      </c>
      <c r="AE94" s="47">
        <f>'財政指標'!R6</f>
        <v>8405465</v>
      </c>
    </row>
    <row r="95" spans="16:31" ht="13.5">
      <c r="P95" t="s">
        <v>154</v>
      </c>
      <c r="Q95">
        <f>'財政指標'!B29</f>
        <v>0</v>
      </c>
      <c r="R95" s="47">
        <f>'財政指標'!E29</f>
        <v>5764838</v>
      </c>
      <c r="S95" s="47">
        <f>'財政指標'!F29</f>
        <v>5988920</v>
      </c>
      <c r="T95" s="47">
        <f>'財政指標'!G29</f>
        <v>6136932</v>
      </c>
      <c r="U95" s="47">
        <f>'財政指標'!H29</f>
        <v>6430207</v>
      </c>
      <c r="V95" s="47">
        <f>'財政指標'!I29</f>
        <v>6631398</v>
      </c>
      <c r="W95" s="47">
        <f>'財政指標'!J29</f>
        <v>7379442</v>
      </c>
      <c r="X95" s="47">
        <f>'財政指標'!K29</f>
        <v>7491014</v>
      </c>
      <c r="Y95" s="47">
        <f>'財政指標'!L29</f>
        <v>8251627</v>
      </c>
      <c r="Z95" s="47">
        <f>'財政指標'!M29</f>
        <v>8176938</v>
      </c>
      <c r="AA95" s="47">
        <f>'財政指標'!N29</f>
        <v>8103926</v>
      </c>
      <c r="AB95" s="47">
        <f>'財政指標'!O29</f>
        <v>7878212</v>
      </c>
      <c r="AC95" s="47">
        <f>'財政指標'!P29</f>
        <v>7897512</v>
      </c>
      <c r="AD95" s="47">
        <f>'財政指標'!Q29</f>
        <v>7692238</v>
      </c>
      <c r="AE95" s="47">
        <f>'財政指標'!R29</f>
        <v>7221403</v>
      </c>
    </row>
  </sheetData>
  <sheetProtection/>
  <printOptions/>
  <pageMargins left="0.7874015748031497" right="0.7874015748031497" top="0.7874015748031497" bottom="0.72" header="0" footer="0.5118110236220472"/>
  <pageSetup firstPageNumber="10" useFirstPageNumber="1" horizontalDpi="600" verticalDpi="600" orientation="landscape" paperSize="9" r:id="rId2"/>
  <headerFooter alignWithMargins="0">
    <oddFooter>&amp;C-&amp;P--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とちぎ地域・自治研究所</dc:creator>
  <cp:keywords/>
  <dc:description/>
  <cp:lastModifiedBy/>
  <cp:lastPrinted>2007-02-19T19:48:16Z</cp:lastPrinted>
  <dcterms:created xsi:type="dcterms:W3CDTF">2002-01-04T12:12:41Z</dcterms:created>
  <dcterms:modified xsi:type="dcterms:W3CDTF">2007-11-30T08:10:56Z</dcterms:modified>
  <cp:category/>
  <cp:version/>
  <cp:contentType/>
  <cp:contentStatus/>
</cp:coreProperties>
</file>