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6" documentId="10_ncr:8100000_{A347E62D-BCF9-48BE-8216-82B1C68BA58B}" xr6:coauthVersionLast="47" xr6:coauthVersionMax="47" xr10:uidLastSave="{B81351B2-0586-47AB-B235-7CCBFFED280A}"/>
  <bookViews>
    <workbookView xWindow="-108" yWindow="-108" windowWidth="23256" windowHeight="12576" tabRatio="601" activeTab="6" xr2:uid="{00000000-000D-0000-FFFF-FFFF00000000}"/>
  </bookViews>
  <sheets>
    <sheet name="財政指標" sheetId="4" r:id="rId1"/>
    <sheet name="旧鹿沼市" sheetId="11" state="hidden" r:id="rId2"/>
    <sheet name="旧粟野町" sheetId="10" state="hidden" r:id="rId3"/>
    <sheet name="歳入" sheetId="1" r:id="rId4"/>
    <sheet name="歳入・旧鹿沼市" sheetId="13" state="hidden" r:id="rId5"/>
    <sheet name="歳入・旧粟野町" sheetId="12" state="hidden" r:id="rId6"/>
    <sheet name="税" sheetId="2" r:id="rId7"/>
    <sheet name="税・旧鹿沼市" sheetId="15" state="hidden" r:id="rId8"/>
    <sheet name="税・旧粟野町" sheetId="14" state="hidden" r:id="rId9"/>
    <sheet name="歳出（性質別）" sheetId="5" r:id="rId10"/>
    <sheet name="性質・旧鹿沼市" sheetId="18" state="hidden" r:id="rId11"/>
    <sheet name="性質・旧粟野町" sheetId="19" state="hidden" r:id="rId12"/>
    <sheet name="歳出（目的別）" sheetId="3" r:id="rId13"/>
    <sheet name="目的・旧鹿沼市" sheetId="20" state="hidden" r:id="rId14"/>
    <sheet name="目的・旧粟野町" sheetId="21" state="hidden" r:id="rId15"/>
    <sheet name="グラフ" sheetId="9" r:id="rId16"/>
  </sheets>
  <externalReferences>
    <externalReference r:id="rId17"/>
    <externalReference r:id="rId18"/>
  </externalReferences>
  <definedNames>
    <definedName name="_xlnm.Print_Area" localSheetId="15">グラフ!$A$1:$N$234</definedName>
    <definedName name="_xlnm.Print_Area" localSheetId="9">'歳出（性質別）'!$A$1:$AF$54</definedName>
    <definedName name="_xlnm.Print_Area" localSheetId="12">'歳出（目的別）'!$A$1:$AF$47</definedName>
    <definedName name="_xlnm.Print_Area" localSheetId="3">歳入!$A$1:$AF$74</definedName>
    <definedName name="_xlnm.Print_Area" localSheetId="0">財政指標!$A$1:$AG$39</definedName>
    <definedName name="_xlnm.Print_Area" localSheetId="6">税!$A$1:$AF$52</definedName>
    <definedName name="_xlnm.Print_Titles" localSheetId="9">'歳出（性質別）'!$A:$A</definedName>
    <definedName name="_xlnm.Print_Titles" localSheetId="12">'歳出（目的別）'!$A:$A</definedName>
    <definedName name="_xlnm.Print_Titles" localSheetId="3">歳入!$A:$A</definedName>
    <definedName name="_xlnm.Print_Titles" localSheetId="0">財政指標!$A:$B</definedName>
    <definedName name="_xlnm.Print_Titles" localSheetId="6">税!$A:$A</definedName>
  </definedNames>
  <calcPr calcId="181029"/>
</workbook>
</file>

<file path=xl/calcChain.xml><?xml version="1.0" encoding="utf-8"?>
<calcChain xmlns="http://schemas.openxmlformats.org/spreadsheetml/2006/main">
  <c r="V30" i="2" l="1"/>
  <c r="AF30" i="2"/>
  <c r="L30" i="2"/>
  <c r="L1" i="2"/>
  <c r="V1" i="2"/>
  <c r="AT200" i="9" l="1"/>
  <c r="AT199" i="9"/>
  <c r="AT198" i="9"/>
  <c r="AT197" i="9"/>
  <c r="AT162" i="9"/>
  <c r="AT161" i="9"/>
  <c r="AT160" i="9"/>
  <c r="AT129" i="9"/>
  <c r="AT128" i="9"/>
  <c r="AT127" i="9"/>
  <c r="AT126" i="9"/>
  <c r="AT125" i="9"/>
  <c r="AT124" i="9"/>
  <c r="AT123" i="9"/>
  <c r="AT122" i="9"/>
  <c r="AT121" i="9"/>
  <c r="AT120" i="9"/>
  <c r="AT91" i="9"/>
  <c r="AT90" i="9"/>
  <c r="AT89" i="9"/>
  <c r="AT88" i="9"/>
  <c r="AT87" i="9"/>
  <c r="AT86" i="9"/>
  <c r="AT85" i="9"/>
  <c r="AT84" i="9"/>
  <c r="AT83" i="9"/>
  <c r="AT47" i="9"/>
  <c r="AT46" i="9"/>
  <c r="AT45" i="9"/>
  <c r="AT44" i="9"/>
  <c r="AT43" i="9"/>
  <c r="AT7" i="9"/>
  <c r="AT6" i="9"/>
  <c r="AT5" i="9"/>
  <c r="AT4" i="9"/>
  <c r="AT3" i="9"/>
  <c r="AT2" i="9"/>
  <c r="AT1" i="9"/>
  <c r="AF19" i="3"/>
  <c r="AF44" i="3" s="1"/>
  <c r="AF3" i="3"/>
  <c r="AF31" i="3" s="1"/>
  <c r="AF32" i="5"/>
  <c r="AF25" i="5"/>
  <c r="AF24" i="5"/>
  <c r="AF23" i="5"/>
  <c r="AF48" i="5" s="1"/>
  <c r="AF3" i="5"/>
  <c r="AF17" i="2"/>
  <c r="AF3" i="2"/>
  <c r="AF32" i="2" s="1"/>
  <c r="AF1" i="2"/>
  <c r="AF46" i="1"/>
  <c r="AF37" i="1"/>
  <c r="AF36" i="1"/>
  <c r="AF35" i="1"/>
  <c r="AF34" i="1"/>
  <c r="AF33" i="1"/>
  <c r="AF69" i="1" s="1"/>
  <c r="AF3" i="1"/>
  <c r="AF40" i="1" s="1"/>
  <c r="AG33" i="4"/>
  <c r="AG27" i="4"/>
  <c r="AG15" i="4"/>
  <c r="AF33" i="3" l="1"/>
  <c r="AF41" i="3"/>
  <c r="AF37" i="3"/>
  <c r="AF39" i="3"/>
  <c r="AF40" i="3"/>
  <c r="AF34" i="3"/>
  <c r="AF43" i="3"/>
  <c r="AF46" i="3"/>
  <c r="AF35" i="3"/>
  <c r="AF45" i="3"/>
  <c r="AF36" i="3"/>
  <c r="AF42" i="3"/>
  <c r="AF32" i="3"/>
  <c r="AF38" i="3"/>
  <c r="AF44" i="5"/>
  <c r="AF50" i="5"/>
  <c r="AF33" i="5"/>
  <c r="AF39" i="5"/>
  <c r="AF45" i="5"/>
  <c r="AF51" i="5"/>
  <c r="AF37" i="5"/>
  <c r="AF43" i="5"/>
  <c r="AF49" i="5"/>
  <c r="AF38" i="5"/>
  <c r="AF34" i="5"/>
  <c r="AF40" i="5"/>
  <c r="AF46" i="5"/>
  <c r="AF35" i="5"/>
  <c r="AF41" i="5"/>
  <c r="AF47" i="5"/>
  <c r="AF36" i="5"/>
  <c r="AF42" i="5"/>
  <c r="AF22" i="2"/>
  <c r="AF52" i="1"/>
  <c r="AF58" i="1"/>
  <c r="AF64" i="1"/>
  <c r="AF41" i="1"/>
  <c r="AF47" i="1"/>
  <c r="AF53" i="1"/>
  <c r="AF59" i="1"/>
  <c r="AF65" i="1"/>
  <c r="AF71" i="1"/>
  <c r="AF42" i="1"/>
  <c r="AF48" i="1"/>
  <c r="AF54" i="1"/>
  <c r="AF60" i="1"/>
  <c r="AF66" i="1"/>
  <c r="AF72" i="1"/>
  <c r="AF43" i="1"/>
  <c r="AF49" i="1"/>
  <c r="AF55" i="1"/>
  <c r="AF61" i="1"/>
  <c r="AF67" i="1"/>
  <c r="AF73" i="1"/>
  <c r="AF44" i="1"/>
  <c r="AF50" i="1"/>
  <c r="AF56" i="1"/>
  <c r="AF62" i="1"/>
  <c r="AF68" i="1"/>
  <c r="AF74" i="1"/>
  <c r="AF45" i="1"/>
  <c r="AF51" i="1"/>
  <c r="AF57" i="1"/>
  <c r="AF63" i="1"/>
  <c r="AF47" i="3" l="1"/>
  <c r="AF54" i="5"/>
  <c r="AF53" i="5"/>
  <c r="AF52" i="5"/>
  <c r="AF40" i="2"/>
  <c r="AF34" i="2"/>
  <c r="AF45" i="2"/>
  <c r="AF39" i="2"/>
  <c r="AF33" i="2"/>
  <c r="AF50" i="2"/>
  <c r="AF44" i="2"/>
  <c r="AF38" i="2"/>
  <c r="AF49" i="2"/>
  <c r="AF43" i="2"/>
  <c r="AF37" i="2"/>
  <c r="AF48" i="2"/>
  <c r="AF42" i="2"/>
  <c r="AF36" i="2"/>
  <c r="AF47" i="2"/>
  <c r="AF41" i="2"/>
  <c r="AF35" i="2"/>
  <c r="AF46" i="2"/>
  <c r="AF70" i="1"/>
  <c r="AS200" i="9"/>
  <c r="AS199" i="9"/>
  <c r="AS198" i="9"/>
  <c r="AS197" i="9"/>
  <c r="AS162" i="9"/>
  <c r="AS161" i="9"/>
  <c r="AS129" i="9"/>
  <c r="AS128" i="9"/>
  <c r="AS127" i="9"/>
  <c r="AS126" i="9"/>
  <c r="AS125" i="9"/>
  <c r="AS124" i="9"/>
  <c r="AS123" i="9"/>
  <c r="AS122" i="9"/>
  <c r="AS121" i="9"/>
  <c r="AS91" i="9"/>
  <c r="AS90" i="9"/>
  <c r="AS89" i="9"/>
  <c r="AS88" i="9"/>
  <c r="AS87" i="9"/>
  <c r="AS86" i="9"/>
  <c r="AS85" i="9"/>
  <c r="AS84" i="9"/>
  <c r="AS83" i="9"/>
  <c r="AS47" i="9"/>
  <c r="AS46" i="9"/>
  <c r="AS45" i="9"/>
  <c r="AS44" i="9"/>
  <c r="AS43" i="9"/>
  <c r="AS7" i="9"/>
  <c r="AS6" i="9"/>
  <c r="AS5" i="9"/>
  <c r="AS4" i="9"/>
  <c r="AS3" i="9"/>
  <c r="AS2" i="9"/>
  <c r="AS1" i="9"/>
  <c r="AE31" i="3"/>
  <c r="AE3" i="3"/>
  <c r="AS120" i="9" s="1"/>
  <c r="AE19" i="3"/>
  <c r="AE46" i="3" s="1"/>
  <c r="AE3" i="5"/>
  <c r="AE32" i="5" s="1"/>
  <c r="AE25" i="5"/>
  <c r="AE24" i="5"/>
  <c r="AE23" i="5"/>
  <c r="AE49" i="5" s="1"/>
  <c r="AE3" i="2"/>
  <c r="AE32" i="2" s="1"/>
  <c r="AE17" i="2"/>
  <c r="AE40" i="1"/>
  <c r="AE3" i="1"/>
  <c r="AE37" i="1"/>
  <c r="AE74" i="1" s="1"/>
  <c r="AE36" i="1"/>
  <c r="AE35" i="1"/>
  <c r="AE34" i="1"/>
  <c r="AE33" i="1"/>
  <c r="AE69" i="1" s="1"/>
  <c r="AF33" i="4"/>
  <c r="AF27" i="4"/>
  <c r="AF15" i="4"/>
  <c r="AF51" i="2" l="1"/>
  <c r="AS160" i="9"/>
  <c r="AE35" i="3"/>
  <c r="AE41" i="3"/>
  <c r="AE42" i="3"/>
  <c r="AE43" i="3"/>
  <c r="AE44" i="3"/>
  <c r="AE33" i="3"/>
  <c r="AE39" i="3"/>
  <c r="AE45" i="3"/>
  <c r="AE36" i="3"/>
  <c r="AE37" i="3"/>
  <c r="AE32" i="3"/>
  <c r="AE38" i="3"/>
  <c r="AE34" i="3"/>
  <c r="AE40" i="3"/>
  <c r="AE35" i="5"/>
  <c r="AE47" i="5"/>
  <c r="AE39" i="5"/>
  <c r="AE50" i="5"/>
  <c r="AE40" i="5"/>
  <c r="AE51" i="5"/>
  <c r="AE41" i="5"/>
  <c r="AE33" i="5"/>
  <c r="AE44" i="5"/>
  <c r="AE34" i="5"/>
  <c r="AE45" i="5"/>
  <c r="AE38" i="5"/>
  <c r="AE46" i="5"/>
  <c r="AE36" i="5"/>
  <c r="AE42" i="5"/>
  <c r="AE48" i="5"/>
  <c r="AE37" i="5"/>
  <c r="AE43" i="5"/>
  <c r="AE22" i="2"/>
  <c r="AE71" i="1"/>
  <c r="AE53" i="1"/>
  <c r="AE41" i="1"/>
  <c r="AE59" i="1"/>
  <c r="AE64" i="1"/>
  <c r="AE46" i="1"/>
  <c r="AE47" i="1"/>
  <c r="AE65" i="1"/>
  <c r="AE52" i="1"/>
  <c r="AE58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45" i="1"/>
  <c r="AE51" i="1"/>
  <c r="AE57" i="1"/>
  <c r="AE63" i="1"/>
  <c r="AR200" i="9"/>
  <c r="AR199" i="9"/>
  <c r="AR198" i="9"/>
  <c r="AR197" i="9"/>
  <c r="AR162" i="9"/>
  <c r="AR161" i="9"/>
  <c r="AR160" i="9"/>
  <c r="AR129" i="9"/>
  <c r="AR128" i="9"/>
  <c r="AR127" i="9"/>
  <c r="AR126" i="9"/>
  <c r="AR125" i="9"/>
  <c r="AR124" i="9"/>
  <c r="AR123" i="9"/>
  <c r="AR122" i="9"/>
  <c r="AR121" i="9"/>
  <c r="AR120" i="9"/>
  <c r="AR91" i="9"/>
  <c r="AR90" i="9"/>
  <c r="AR89" i="9"/>
  <c r="AR88" i="9"/>
  <c r="AR87" i="9"/>
  <c r="AR86" i="9"/>
  <c r="AR85" i="9"/>
  <c r="AR84" i="9"/>
  <c r="AR83" i="9"/>
  <c r="AR47" i="9"/>
  <c r="AR46" i="9"/>
  <c r="AR45" i="9"/>
  <c r="AR44" i="9"/>
  <c r="AR43" i="9"/>
  <c r="AR7" i="9"/>
  <c r="AR6" i="9"/>
  <c r="AR5" i="9"/>
  <c r="AR4" i="9"/>
  <c r="AR3" i="9"/>
  <c r="AR2" i="9"/>
  <c r="AR1" i="9"/>
  <c r="AD45" i="3"/>
  <c r="AD40" i="3"/>
  <c r="AD39" i="3"/>
  <c r="AD34" i="3"/>
  <c r="AD19" i="3"/>
  <c r="AD44" i="3" s="1"/>
  <c r="AD25" i="5"/>
  <c r="AD24" i="5"/>
  <c r="AD23" i="5"/>
  <c r="AD47" i="5" s="1"/>
  <c r="AD17" i="2"/>
  <c r="AD4" i="2"/>
  <c r="AD22" i="2"/>
  <c r="AD46" i="2" s="1"/>
  <c r="AD37" i="1"/>
  <c r="AD36" i="1"/>
  <c r="AD35" i="1"/>
  <c r="AD34" i="1"/>
  <c r="AD33" i="1"/>
  <c r="AD69" i="1" s="1"/>
  <c r="AE33" i="4"/>
  <c r="AE27" i="4"/>
  <c r="AE15" i="4"/>
  <c r="AE47" i="3" l="1"/>
  <c r="AE54" i="5"/>
  <c r="AE53" i="5"/>
  <c r="AE52" i="5"/>
  <c r="AE48" i="2"/>
  <c r="AE42" i="2"/>
  <c r="AE36" i="2"/>
  <c r="AE47" i="2"/>
  <c r="AE41" i="2"/>
  <c r="AE35" i="2"/>
  <c r="AE40" i="2"/>
  <c r="AE34" i="2"/>
  <c r="AE45" i="2"/>
  <c r="AE39" i="2"/>
  <c r="AE50" i="2"/>
  <c r="AE44" i="2"/>
  <c r="AE38" i="2"/>
  <c r="AE49" i="2"/>
  <c r="AE43" i="2"/>
  <c r="AE37" i="2"/>
  <c r="AE33" i="2"/>
  <c r="AE51" i="2" s="1"/>
  <c r="AE46" i="2"/>
  <c r="AE70" i="1"/>
  <c r="AD46" i="3"/>
  <c r="AD33" i="3"/>
  <c r="AD35" i="3"/>
  <c r="AD41" i="3"/>
  <c r="AD36" i="3"/>
  <c r="AD42" i="3"/>
  <c r="AD37" i="3"/>
  <c r="AD43" i="3"/>
  <c r="AD32" i="3"/>
  <c r="AD38" i="3"/>
  <c r="AD51" i="5"/>
  <c r="AD34" i="5"/>
  <c r="AD40" i="5"/>
  <c r="AD46" i="5"/>
  <c r="AD36" i="5"/>
  <c r="AD42" i="5"/>
  <c r="AD48" i="5"/>
  <c r="AD37" i="5"/>
  <c r="AD43" i="5"/>
  <c r="AD49" i="5"/>
  <c r="AD38" i="5"/>
  <c r="AD44" i="5"/>
  <c r="AD50" i="5"/>
  <c r="AD54" i="5" s="1"/>
  <c r="AD33" i="5"/>
  <c r="AD39" i="5"/>
  <c r="AD45" i="5"/>
  <c r="AD35" i="5"/>
  <c r="AD41" i="5"/>
  <c r="AD35" i="2"/>
  <c r="AD47" i="2"/>
  <c r="AD37" i="2"/>
  <c r="AD49" i="2"/>
  <c r="AD41" i="2"/>
  <c r="AD42" i="2"/>
  <c r="AD43" i="2"/>
  <c r="AD36" i="2"/>
  <c r="AD48" i="2"/>
  <c r="AD38" i="2"/>
  <c r="AD44" i="2"/>
  <c r="AD50" i="2"/>
  <c r="AD33" i="2"/>
  <c r="AD39" i="2"/>
  <c r="AD45" i="2"/>
  <c r="AD34" i="2"/>
  <c r="AD40" i="2"/>
  <c r="AD74" i="1"/>
  <c r="AD41" i="1"/>
  <c r="AD58" i="1"/>
  <c r="AD71" i="1"/>
  <c r="AD59" i="1"/>
  <c r="AD53" i="1"/>
  <c r="AD46" i="1"/>
  <c r="AD64" i="1"/>
  <c r="AD47" i="1"/>
  <c r="AD65" i="1"/>
  <c r="AD52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45" i="1"/>
  <c r="AD51" i="1"/>
  <c r="AD57" i="1"/>
  <c r="AD63" i="1"/>
  <c r="AD47" i="3" l="1"/>
  <c r="AD53" i="5"/>
  <c r="AD52" i="5"/>
  <c r="AD51" i="2"/>
  <c r="AD70" i="1"/>
  <c r="AQ200" i="9" l="1"/>
  <c r="AP200" i="9"/>
  <c r="AO200" i="9"/>
  <c r="AN200" i="9"/>
  <c r="AM200" i="9"/>
  <c r="AL200" i="9"/>
  <c r="AK200" i="9"/>
  <c r="AJ200" i="9"/>
  <c r="AI200" i="9"/>
  <c r="AH200" i="9"/>
  <c r="AG200" i="9"/>
  <c r="AF200" i="9"/>
  <c r="P200" i="9"/>
  <c r="AQ199" i="9"/>
  <c r="AQ198" i="9"/>
  <c r="AQ197" i="9"/>
  <c r="AQ162" i="9"/>
  <c r="AQ161" i="9"/>
  <c r="AQ160" i="9"/>
  <c r="AQ128" i="9"/>
  <c r="AQ127" i="9"/>
  <c r="AQ126" i="9"/>
  <c r="AQ125" i="9"/>
  <c r="AQ124" i="9"/>
  <c r="AQ123" i="9"/>
  <c r="AQ122" i="9"/>
  <c r="AQ121" i="9"/>
  <c r="AQ120" i="9"/>
  <c r="AQ90" i="9"/>
  <c r="AQ89" i="9"/>
  <c r="AQ88" i="9"/>
  <c r="AQ87" i="9"/>
  <c r="AQ86" i="9"/>
  <c r="AQ85" i="9"/>
  <c r="AQ84" i="9"/>
  <c r="AQ83" i="9"/>
  <c r="AQ46" i="9"/>
  <c r="AQ45" i="9"/>
  <c r="AQ44" i="9"/>
  <c r="AQ43" i="9"/>
  <c r="AQ6" i="9"/>
  <c r="AQ5" i="9"/>
  <c r="AQ4" i="9"/>
  <c r="AQ3" i="9"/>
  <c r="AQ2" i="9"/>
  <c r="AQ1" i="9"/>
  <c r="AC19" i="3" l="1"/>
  <c r="AC25" i="5"/>
  <c r="AC24" i="5"/>
  <c r="AC23" i="5"/>
  <c r="AC22" i="2"/>
  <c r="AQ47" i="9" s="1"/>
  <c r="AC37" i="1"/>
  <c r="AC36" i="1"/>
  <c r="AC73" i="1" s="1"/>
  <c r="AC35" i="1"/>
  <c r="AC34" i="1"/>
  <c r="AC33" i="1"/>
  <c r="AC61" i="1" s="1"/>
  <c r="AD33" i="4"/>
  <c r="AD27" i="4"/>
  <c r="AD15" i="4"/>
  <c r="AC49" i="1" l="1"/>
  <c r="AC50" i="5"/>
  <c r="AQ91" i="9"/>
  <c r="AC68" i="1"/>
  <c r="AQ7" i="9"/>
  <c r="AC65" i="1"/>
  <c r="AC45" i="1"/>
  <c r="AC45" i="3"/>
  <c r="AQ129" i="9"/>
  <c r="AC69" i="1"/>
  <c r="AC53" i="1"/>
  <c r="AC71" i="1"/>
  <c r="AC41" i="1"/>
  <c r="AC57" i="1"/>
  <c r="AC32" i="3"/>
  <c r="AC40" i="3"/>
  <c r="AC36" i="3"/>
  <c r="AC44" i="3"/>
  <c r="AC34" i="3"/>
  <c r="AC38" i="3"/>
  <c r="AC42" i="3"/>
  <c r="AC46" i="3"/>
  <c r="AC33" i="3"/>
  <c r="AC35" i="3"/>
  <c r="AC37" i="3"/>
  <c r="AC39" i="3"/>
  <c r="AC41" i="3"/>
  <c r="AC43" i="3"/>
  <c r="AC35" i="5"/>
  <c r="AC39" i="5"/>
  <c r="AC43" i="5"/>
  <c r="AC47" i="5"/>
  <c r="AC51" i="5"/>
  <c r="AC33" i="5"/>
  <c r="AC37" i="5"/>
  <c r="AC41" i="5"/>
  <c r="AC45" i="5"/>
  <c r="AC49" i="5"/>
  <c r="AC34" i="5"/>
  <c r="AC36" i="5"/>
  <c r="AC38" i="5"/>
  <c r="AC40" i="5"/>
  <c r="AC42" i="5"/>
  <c r="AC44" i="5"/>
  <c r="AC46" i="5"/>
  <c r="AC48" i="5"/>
  <c r="AC46" i="2"/>
  <c r="AC50" i="2"/>
  <c r="AC48" i="2"/>
  <c r="AC44" i="2"/>
  <c r="AC42" i="2"/>
  <c r="AC40" i="2"/>
  <c r="AC38" i="2"/>
  <c r="AC36" i="2"/>
  <c r="AC34" i="2"/>
  <c r="AC49" i="2"/>
  <c r="AC47" i="2"/>
  <c r="AC45" i="2"/>
  <c r="AC43" i="2"/>
  <c r="AC41" i="2"/>
  <c r="AC39" i="2"/>
  <c r="AC37" i="2"/>
  <c r="AC35" i="2"/>
  <c r="AC33" i="2"/>
  <c r="AC72" i="1"/>
  <c r="AC74" i="1"/>
  <c r="AC43" i="1"/>
  <c r="AC47" i="1"/>
  <c r="AC51" i="1"/>
  <c r="AC55" i="1"/>
  <c r="AC59" i="1"/>
  <c r="AC63" i="1"/>
  <c r="AC67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51" i="2" l="1"/>
  <c r="AC47" i="3"/>
  <c r="AC54" i="5"/>
  <c r="AC52" i="5"/>
  <c r="AC53" i="5"/>
  <c r="AC70" i="1"/>
  <c r="AP199" i="9" l="1"/>
  <c r="AP198" i="9"/>
  <c r="AP197" i="9"/>
  <c r="AP162" i="9"/>
  <c r="AP161" i="9"/>
  <c r="AP160" i="9"/>
  <c r="AP128" i="9"/>
  <c r="AP127" i="9"/>
  <c r="AP126" i="9"/>
  <c r="AP125" i="9"/>
  <c r="AP124" i="9"/>
  <c r="AP123" i="9"/>
  <c r="AP122" i="9"/>
  <c r="AP121" i="9"/>
  <c r="AP120" i="9"/>
  <c r="AP90" i="9"/>
  <c r="AP89" i="9"/>
  <c r="AP88" i="9"/>
  <c r="AP87" i="9"/>
  <c r="AP86" i="9"/>
  <c r="AP85" i="9"/>
  <c r="AP84" i="9"/>
  <c r="AP83" i="9"/>
  <c r="AP46" i="9"/>
  <c r="AP45" i="9"/>
  <c r="AP43" i="9"/>
  <c r="AP6" i="9"/>
  <c r="AP5" i="9"/>
  <c r="AP4" i="9"/>
  <c r="AP3" i="9"/>
  <c r="AP2" i="9"/>
  <c r="AP1" i="9"/>
  <c r="AO199" i="9"/>
  <c r="AN199" i="9"/>
  <c r="AO198" i="9"/>
  <c r="AN198" i="9"/>
  <c r="AO197" i="9"/>
  <c r="AN197" i="9"/>
  <c r="AO162" i="9"/>
  <c r="AN162" i="9"/>
  <c r="AO161" i="9"/>
  <c r="AN161" i="9"/>
  <c r="AO160" i="9"/>
  <c r="AN160" i="9"/>
  <c r="AO128" i="9"/>
  <c r="AN128" i="9"/>
  <c r="AO127" i="9"/>
  <c r="AN127" i="9"/>
  <c r="AO126" i="9"/>
  <c r="AN126" i="9"/>
  <c r="AO125" i="9"/>
  <c r="AN125" i="9"/>
  <c r="AO124" i="9"/>
  <c r="AN124" i="9"/>
  <c r="AO123" i="9"/>
  <c r="AN123" i="9"/>
  <c r="AO122" i="9"/>
  <c r="AN122" i="9"/>
  <c r="AO121" i="9"/>
  <c r="AN121" i="9"/>
  <c r="AO120" i="9"/>
  <c r="AN120" i="9"/>
  <c r="AO90" i="9"/>
  <c r="AN90" i="9"/>
  <c r="AO89" i="9"/>
  <c r="AN89" i="9"/>
  <c r="AO88" i="9"/>
  <c r="AN88" i="9"/>
  <c r="AO87" i="9"/>
  <c r="AN87" i="9"/>
  <c r="AO86" i="9"/>
  <c r="AN86" i="9"/>
  <c r="AO85" i="9"/>
  <c r="AN85" i="9"/>
  <c r="AO84" i="9"/>
  <c r="AN84" i="9"/>
  <c r="AO83" i="9"/>
  <c r="AN83" i="9"/>
  <c r="AO46" i="9"/>
  <c r="AN46" i="9"/>
  <c r="AO45" i="9"/>
  <c r="AN45" i="9"/>
  <c r="AO43" i="9"/>
  <c r="AN43" i="9"/>
  <c r="AO6" i="9"/>
  <c r="AN6" i="9"/>
  <c r="AO5" i="9"/>
  <c r="AN5" i="9"/>
  <c r="AO4" i="9"/>
  <c r="AN4" i="9"/>
  <c r="AO3" i="9"/>
  <c r="AN3" i="9"/>
  <c r="AO2" i="9"/>
  <c r="AN2" i="9"/>
  <c r="AO1" i="9"/>
  <c r="AN1" i="9"/>
  <c r="AB19" i="3"/>
  <c r="AP129" i="9" s="1"/>
  <c r="AA19" i="3"/>
  <c r="AO129" i="9" s="1"/>
  <c r="Z19" i="3"/>
  <c r="Z46" i="3" s="1"/>
  <c r="AB25" i="5"/>
  <c r="AA25" i="5"/>
  <c r="Z25" i="5"/>
  <c r="AB24" i="5"/>
  <c r="AA24" i="5"/>
  <c r="Z24" i="5"/>
  <c r="AB23" i="5"/>
  <c r="AB45" i="5" s="1"/>
  <c r="AA23" i="5"/>
  <c r="AA47" i="5" s="1"/>
  <c r="Z23" i="5"/>
  <c r="AB4" i="2"/>
  <c r="AP44" i="9" s="1"/>
  <c r="AA4" i="2"/>
  <c r="AO44" i="9" s="1"/>
  <c r="Z4" i="2"/>
  <c r="AN44" i="9" s="1"/>
  <c r="AB17" i="2"/>
  <c r="AA17" i="2"/>
  <c r="Z17" i="2"/>
  <c r="AB1" i="2"/>
  <c r="AA1" i="2"/>
  <c r="Z1" i="2"/>
  <c r="AB37" i="1"/>
  <c r="AB74" i="1" s="1"/>
  <c r="AB36" i="1"/>
  <c r="AB73" i="1" s="1"/>
  <c r="AB35" i="1"/>
  <c r="AB72" i="1" s="1"/>
  <c r="AB33" i="1"/>
  <c r="AP7" i="9" s="1"/>
  <c r="AB34" i="1"/>
  <c r="AA37" i="1"/>
  <c r="Z37" i="1"/>
  <c r="Z74" i="1" s="1"/>
  <c r="AA36" i="1"/>
  <c r="AA73" i="1" s="1"/>
  <c r="Z36" i="1"/>
  <c r="AA35" i="1"/>
  <c r="Z35" i="1"/>
  <c r="AA34" i="1"/>
  <c r="Z34" i="1"/>
  <c r="AA33" i="1"/>
  <c r="AA42" i="1" s="1"/>
  <c r="Z33" i="1"/>
  <c r="AN7" i="9" s="1"/>
  <c r="AC15" i="4"/>
  <c r="AC27" i="4"/>
  <c r="AC33" i="4"/>
  <c r="AA15" i="4"/>
  <c r="AB15" i="4"/>
  <c r="AA27" i="4"/>
  <c r="AB27" i="4"/>
  <c r="AA33" i="4"/>
  <c r="AB33" i="4"/>
  <c r="AM199" i="9"/>
  <c r="AM198" i="9"/>
  <c r="AM197" i="9"/>
  <c r="AM162" i="9"/>
  <c r="AM161" i="9"/>
  <c r="AM160" i="9"/>
  <c r="AM128" i="9"/>
  <c r="AM127" i="9"/>
  <c r="AM126" i="9"/>
  <c r="AM125" i="9"/>
  <c r="AM124" i="9"/>
  <c r="AM123" i="9"/>
  <c r="AM122" i="9"/>
  <c r="AM121" i="9"/>
  <c r="AM120" i="9"/>
  <c r="AM90" i="9"/>
  <c r="AM89" i="9"/>
  <c r="AM88" i="9"/>
  <c r="AM87" i="9"/>
  <c r="AM86" i="9"/>
  <c r="AM85" i="9"/>
  <c r="AM84" i="9"/>
  <c r="AM83" i="9"/>
  <c r="AM46" i="9"/>
  <c r="AM45" i="9"/>
  <c r="AM44" i="9"/>
  <c r="AM43" i="9"/>
  <c r="AM6" i="9"/>
  <c r="AM5" i="9"/>
  <c r="AM4" i="9"/>
  <c r="AM3" i="9"/>
  <c r="AM2" i="9"/>
  <c r="AM1" i="9"/>
  <c r="Y19" i="3"/>
  <c r="AM129" i="9" s="1"/>
  <c r="Y25" i="5"/>
  <c r="Y24" i="5"/>
  <c r="Y23" i="5"/>
  <c r="Y17" i="2"/>
  <c r="Y22" i="2" s="1"/>
  <c r="Y43" i="2" s="1"/>
  <c r="Y1" i="2"/>
  <c r="Y37" i="1"/>
  <c r="Y36" i="1"/>
  <c r="Y35" i="1"/>
  <c r="Y34" i="1"/>
  <c r="Y33" i="1"/>
  <c r="Y64" i="1" s="1"/>
  <c r="Z33" i="4"/>
  <c r="Z27" i="4"/>
  <c r="Z15" i="4"/>
  <c r="AL199" i="9"/>
  <c r="AK199" i="9"/>
  <c r="AL198" i="9"/>
  <c r="AK198" i="9"/>
  <c r="AL197" i="9"/>
  <c r="AK197" i="9"/>
  <c r="AL162" i="9"/>
  <c r="AK162" i="9"/>
  <c r="AL161" i="9"/>
  <c r="AK161" i="9"/>
  <c r="AL160" i="9"/>
  <c r="AK160" i="9"/>
  <c r="AL128" i="9"/>
  <c r="AK12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90" i="9"/>
  <c r="AK90" i="9"/>
  <c r="AL89" i="9"/>
  <c r="AK89" i="9"/>
  <c r="AL88" i="9"/>
  <c r="AK88" i="9"/>
  <c r="AL87" i="9"/>
  <c r="AK87" i="9"/>
  <c r="AL86" i="9"/>
  <c r="AK86" i="9"/>
  <c r="AL85" i="9"/>
  <c r="AK85" i="9"/>
  <c r="AL84" i="9"/>
  <c r="AK84" i="9"/>
  <c r="AL83" i="9"/>
  <c r="AK83" i="9"/>
  <c r="AL46" i="9"/>
  <c r="AK46" i="9"/>
  <c r="AL45" i="9"/>
  <c r="AK45" i="9"/>
  <c r="AL44" i="9"/>
  <c r="AK44" i="9"/>
  <c r="AL43" i="9"/>
  <c r="AK43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55" i="1" s="1"/>
  <c r="X19" i="3"/>
  <c r="W19" i="3"/>
  <c r="X25" i="5"/>
  <c r="W25" i="5"/>
  <c r="X24" i="5"/>
  <c r="W24" i="5"/>
  <c r="X23" i="5"/>
  <c r="X34" i="5" s="1"/>
  <c r="W23" i="5"/>
  <c r="W45" i="5" s="1"/>
  <c r="X17" i="2"/>
  <c r="W17" i="2"/>
  <c r="W22" i="2"/>
  <c r="AK47" i="9" s="1"/>
  <c r="X37" i="1"/>
  <c r="X74" i="1" s="1"/>
  <c r="W37" i="1"/>
  <c r="X36" i="1"/>
  <c r="X73" i="1" s="1"/>
  <c r="W36" i="1"/>
  <c r="X35" i="1"/>
  <c r="W35" i="1"/>
  <c r="X34" i="1"/>
  <c r="W34" i="1"/>
  <c r="W71" i="1" s="1"/>
  <c r="X68" i="1"/>
  <c r="W33" i="1"/>
  <c r="W43" i="1" s="1"/>
  <c r="Y33" i="4"/>
  <c r="X33" i="4"/>
  <c r="Y27" i="4"/>
  <c r="X27" i="4"/>
  <c r="Y15" i="4"/>
  <c r="X15" i="4"/>
  <c r="AJ199" i="9"/>
  <c r="AJ198" i="9"/>
  <c r="AJ197" i="9"/>
  <c r="AJ162" i="9"/>
  <c r="AJ161" i="9"/>
  <c r="AJ160" i="9"/>
  <c r="AJ128" i="9"/>
  <c r="AJ127" i="9"/>
  <c r="AJ126" i="9"/>
  <c r="AJ125" i="9"/>
  <c r="AJ124" i="9"/>
  <c r="AJ123" i="9"/>
  <c r="AJ122" i="9"/>
  <c r="AJ121" i="9"/>
  <c r="AJ120" i="9"/>
  <c r="AJ90" i="9"/>
  <c r="AJ89" i="9"/>
  <c r="AJ88" i="9"/>
  <c r="AJ87" i="9"/>
  <c r="AJ86" i="9"/>
  <c r="AJ85" i="9"/>
  <c r="AJ84" i="9"/>
  <c r="AJ83" i="9"/>
  <c r="AJ46" i="9"/>
  <c r="AJ45" i="9"/>
  <c r="AJ44" i="9"/>
  <c r="AJ43" i="9"/>
  <c r="AJ6" i="9"/>
  <c r="AJ5" i="9"/>
  <c r="AJ4" i="9"/>
  <c r="AJ3" i="9"/>
  <c r="AJ2" i="9"/>
  <c r="AJ1" i="9"/>
  <c r="V19" i="3"/>
  <c r="V25" i="5"/>
  <c r="V24" i="5"/>
  <c r="V23" i="5"/>
  <c r="AJ91" i="9" s="1"/>
  <c r="V17" i="2"/>
  <c r="V37" i="1"/>
  <c r="V36" i="1"/>
  <c r="V73" i="1" s="1"/>
  <c r="V35" i="1"/>
  <c r="V72" i="1" s="1"/>
  <c r="V34" i="1"/>
  <c r="V71" i="1" s="1"/>
  <c r="V33" i="1"/>
  <c r="W33" i="4"/>
  <c r="W27" i="4"/>
  <c r="W15" i="4"/>
  <c r="AI199" i="9"/>
  <c r="AI198" i="9"/>
  <c r="AI197" i="9"/>
  <c r="AI162" i="9"/>
  <c r="AI161" i="9"/>
  <c r="AI160" i="9"/>
  <c r="AI128" i="9"/>
  <c r="AI127" i="9"/>
  <c r="AI126" i="9"/>
  <c r="AI125" i="9"/>
  <c r="AI124" i="9"/>
  <c r="AI123" i="9"/>
  <c r="AI122" i="9"/>
  <c r="AI121" i="9"/>
  <c r="AI120" i="9"/>
  <c r="AI90" i="9"/>
  <c r="AI89" i="9"/>
  <c r="AI88" i="9"/>
  <c r="AI87" i="9"/>
  <c r="AI86" i="9"/>
  <c r="AI85" i="9"/>
  <c r="AI84" i="9"/>
  <c r="AI83" i="9"/>
  <c r="AI46" i="9"/>
  <c r="AI45" i="9"/>
  <c r="AI44" i="9"/>
  <c r="AI43" i="9"/>
  <c r="AI6" i="9"/>
  <c r="AI5" i="9"/>
  <c r="AI4" i="9"/>
  <c r="AI3" i="9"/>
  <c r="AI2" i="9"/>
  <c r="AI1" i="9"/>
  <c r="U19" i="3"/>
  <c r="AI129" i="9" s="1"/>
  <c r="U23" i="5"/>
  <c r="U40" i="5" s="1"/>
  <c r="U25" i="5"/>
  <c r="U24" i="5"/>
  <c r="U17" i="2"/>
  <c r="U37" i="1"/>
  <c r="U33" i="1"/>
  <c r="U36" i="1"/>
  <c r="U35" i="1"/>
  <c r="U34" i="1"/>
  <c r="V33" i="4"/>
  <c r="V27" i="4"/>
  <c r="V15" i="4"/>
  <c r="AH199" i="9"/>
  <c r="AH198" i="9"/>
  <c r="AH197" i="9"/>
  <c r="AH162" i="9"/>
  <c r="AH161" i="9"/>
  <c r="AH160" i="9"/>
  <c r="AH128" i="9"/>
  <c r="AH127" i="9"/>
  <c r="AH126" i="9"/>
  <c r="AH125" i="9"/>
  <c r="AH124" i="9"/>
  <c r="AH123" i="9"/>
  <c r="AH122" i="9"/>
  <c r="AH121" i="9"/>
  <c r="AH120" i="9"/>
  <c r="AH90" i="9"/>
  <c r="AH89" i="9"/>
  <c r="AH88" i="9"/>
  <c r="AH87" i="9"/>
  <c r="AH86" i="9"/>
  <c r="AH85" i="9"/>
  <c r="AH84" i="9"/>
  <c r="AH83" i="9"/>
  <c r="AH46" i="9"/>
  <c r="AH45" i="9"/>
  <c r="AH44" i="9"/>
  <c r="AH43" i="9"/>
  <c r="AH6" i="9"/>
  <c r="AH5" i="9"/>
  <c r="AH4" i="9"/>
  <c r="AH3" i="9"/>
  <c r="AH2" i="9"/>
  <c r="AH1" i="9"/>
  <c r="T19" i="3"/>
  <c r="T23" i="5"/>
  <c r="AH91" i="9" s="1"/>
  <c r="T45" i="5"/>
  <c r="T25" i="5"/>
  <c r="T24" i="5"/>
  <c r="T17" i="2"/>
  <c r="T37" i="1"/>
  <c r="T33" i="1"/>
  <c r="T41" i="1" s="1"/>
  <c r="T36" i="1"/>
  <c r="T35" i="1"/>
  <c r="T72" i="1" s="1"/>
  <c r="T34" i="1"/>
  <c r="T71" i="1" s="1"/>
  <c r="T52" i="1"/>
  <c r="U33" i="4"/>
  <c r="U27" i="4"/>
  <c r="U15" i="4"/>
  <c r="S19" i="3"/>
  <c r="S34" i="3" s="1"/>
  <c r="S39" i="3"/>
  <c r="S23" i="5"/>
  <c r="S47" i="5" s="1"/>
  <c r="S25" i="5"/>
  <c r="S24" i="5"/>
  <c r="S17" i="2"/>
  <c r="S22" i="2" s="1"/>
  <c r="S37" i="1"/>
  <c r="S33" i="1"/>
  <c r="S45" i="1" s="1"/>
  <c r="S36" i="1"/>
  <c r="S35" i="1"/>
  <c r="S34" i="1"/>
  <c r="S71" i="1" s="1"/>
  <c r="S41" i="1"/>
  <c r="S49" i="1"/>
  <c r="S52" i="1"/>
  <c r="S61" i="1"/>
  <c r="S62" i="1"/>
  <c r="S68" i="1"/>
  <c r="E16" i="4"/>
  <c r="E17" i="4"/>
  <c r="F16" i="4"/>
  <c r="F17" i="4"/>
  <c r="G16" i="4"/>
  <c r="G17" i="4"/>
  <c r="H16" i="4"/>
  <c r="H17" i="4"/>
  <c r="I16" i="4"/>
  <c r="I17" i="4"/>
  <c r="J16" i="4"/>
  <c r="J17" i="4"/>
  <c r="K16" i="4"/>
  <c r="K17" i="4"/>
  <c r="L16" i="4"/>
  <c r="L17" i="4"/>
  <c r="M16" i="4"/>
  <c r="M17" i="4"/>
  <c r="N16" i="4"/>
  <c r="N17" i="4"/>
  <c r="O16" i="4"/>
  <c r="O17" i="4"/>
  <c r="P16" i="4"/>
  <c r="P17" i="4"/>
  <c r="Q16" i="4"/>
  <c r="Q17" i="4"/>
  <c r="R16" i="4"/>
  <c r="R17" i="4"/>
  <c r="T33" i="4"/>
  <c r="T27" i="4"/>
  <c r="T15" i="4"/>
  <c r="R31" i="4"/>
  <c r="AE199" i="9" s="1"/>
  <c r="Q31" i="4"/>
  <c r="AD199" i="9" s="1"/>
  <c r="P31" i="4"/>
  <c r="AC199" i="9" s="1"/>
  <c r="O31" i="4"/>
  <c r="AB199" i="9" s="1"/>
  <c r="N31" i="4"/>
  <c r="AA199" i="9" s="1"/>
  <c r="M31" i="4"/>
  <c r="Z199" i="9" s="1"/>
  <c r="L31" i="4"/>
  <c r="Y199" i="9" s="1"/>
  <c r="K31" i="4"/>
  <c r="X199" i="9" s="1"/>
  <c r="J31" i="4"/>
  <c r="W199" i="9" s="1"/>
  <c r="I31" i="4"/>
  <c r="V199" i="9" s="1"/>
  <c r="H31" i="4"/>
  <c r="U199" i="9" s="1"/>
  <c r="G31" i="4"/>
  <c r="T199" i="9" s="1"/>
  <c r="F31" i="4"/>
  <c r="S199" i="9" s="1"/>
  <c r="E31" i="4"/>
  <c r="R199" i="9" s="1"/>
  <c r="R6" i="4"/>
  <c r="AE198" i="9" s="1"/>
  <c r="Q6" i="4"/>
  <c r="AD198" i="9" s="1"/>
  <c r="P6" i="4"/>
  <c r="AC198" i="9" s="1"/>
  <c r="O6" i="4"/>
  <c r="AB198" i="9" s="1"/>
  <c r="N6" i="4"/>
  <c r="AA198" i="9" s="1"/>
  <c r="M6" i="4"/>
  <c r="Z198" i="9" s="1"/>
  <c r="L6" i="4"/>
  <c r="Y198" i="9" s="1"/>
  <c r="K6" i="4"/>
  <c r="X198" i="9" s="1"/>
  <c r="J6" i="4"/>
  <c r="W198" i="9" s="1"/>
  <c r="I6" i="4"/>
  <c r="V198" i="9" s="1"/>
  <c r="H6" i="4"/>
  <c r="U198" i="9" s="1"/>
  <c r="G6" i="4"/>
  <c r="T198" i="9" s="1"/>
  <c r="F6" i="4"/>
  <c r="S198" i="9" s="1"/>
  <c r="E6" i="4"/>
  <c r="R198" i="9" s="1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AE160" i="9"/>
  <c r="AD160" i="9"/>
  <c r="AC160" i="9"/>
  <c r="AB160" i="9"/>
  <c r="AA160" i="9"/>
  <c r="Z160" i="9"/>
  <c r="Y160" i="9"/>
  <c r="X160" i="9"/>
  <c r="W160" i="9"/>
  <c r="V160" i="9"/>
  <c r="U160" i="9"/>
  <c r="T160" i="9"/>
  <c r="S160" i="9"/>
  <c r="R160" i="9"/>
  <c r="AE120" i="9"/>
  <c r="AD120" i="9"/>
  <c r="AC120" i="9"/>
  <c r="AB120" i="9"/>
  <c r="AA120" i="9"/>
  <c r="Z120" i="9"/>
  <c r="Y120" i="9"/>
  <c r="X120" i="9"/>
  <c r="W120" i="9"/>
  <c r="V120" i="9"/>
  <c r="U120" i="9"/>
  <c r="T120" i="9"/>
  <c r="S120" i="9"/>
  <c r="R120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S1" i="9"/>
  <c r="R1" i="9"/>
  <c r="AE1" i="9"/>
  <c r="AD1" i="9"/>
  <c r="AC1" i="9"/>
  <c r="AB1" i="9"/>
  <c r="AA1" i="9"/>
  <c r="Z1" i="9"/>
  <c r="Y1" i="9"/>
  <c r="X1" i="9"/>
  <c r="W1" i="9"/>
  <c r="V1" i="9"/>
  <c r="U1" i="9"/>
  <c r="T1" i="9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Q15" i="3"/>
  <c r="P15" i="3"/>
  <c r="O15" i="3"/>
  <c r="AC128" i="9" s="1"/>
  <c r="N15" i="3"/>
  <c r="AB128" i="9" s="1"/>
  <c r="M15" i="3"/>
  <c r="AA128" i="9" s="1"/>
  <c r="L15" i="3"/>
  <c r="Z128" i="9" s="1"/>
  <c r="K15" i="3"/>
  <c r="J15" i="3"/>
  <c r="X128" i="9" s="1"/>
  <c r="I15" i="3"/>
  <c r="W128" i="9" s="1"/>
  <c r="H15" i="3"/>
  <c r="V128" i="9" s="1"/>
  <c r="G15" i="3"/>
  <c r="U128" i="9" s="1"/>
  <c r="F15" i="3"/>
  <c r="T128" i="9" s="1"/>
  <c r="E15" i="3"/>
  <c r="S128" i="9" s="1"/>
  <c r="D15" i="3"/>
  <c r="R128" i="9" s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Q13" i="3"/>
  <c r="AE127" i="9" s="1"/>
  <c r="P13" i="3"/>
  <c r="O13" i="3"/>
  <c r="AC127" i="9" s="1"/>
  <c r="N13" i="3"/>
  <c r="AB127" i="9" s="1"/>
  <c r="M13" i="3"/>
  <c r="AA127" i="9" s="1"/>
  <c r="L13" i="3"/>
  <c r="Z127" i="9" s="1"/>
  <c r="K13" i="3"/>
  <c r="Y127" i="9" s="1"/>
  <c r="J13" i="3"/>
  <c r="X127" i="9" s="1"/>
  <c r="I13" i="3"/>
  <c r="W127" i="9" s="1"/>
  <c r="H13" i="3"/>
  <c r="G13" i="3"/>
  <c r="U127" i="9" s="1"/>
  <c r="F13" i="3"/>
  <c r="T127" i="9" s="1"/>
  <c r="E13" i="3"/>
  <c r="S127" i="9" s="1"/>
  <c r="D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1" i="3"/>
  <c r="AE126" i="9" s="1"/>
  <c r="P11" i="3"/>
  <c r="AD126" i="9" s="1"/>
  <c r="O11" i="3"/>
  <c r="N11" i="3"/>
  <c r="AB126" i="9" s="1"/>
  <c r="M11" i="3"/>
  <c r="AA126" i="9" s="1"/>
  <c r="L11" i="3"/>
  <c r="Z126" i="9" s="1"/>
  <c r="K11" i="3"/>
  <c r="Y126" i="9" s="1"/>
  <c r="J11" i="3"/>
  <c r="X126" i="9" s="1"/>
  <c r="I11" i="3"/>
  <c r="H11" i="3"/>
  <c r="V126" i="9" s="1"/>
  <c r="G11" i="3"/>
  <c r="U126" i="9" s="1"/>
  <c r="F11" i="3"/>
  <c r="T126" i="9" s="1"/>
  <c r="E11" i="3"/>
  <c r="S126" i="9" s="1"/>
  <c r="D11" i="3"/>
  <c r="R126" i="9" s="1"/>
  <c r="Q10" i="3"/>
  <c r="AE125" i="9" s="1"/>
  <c r="P10" i="3"/>
  <c r="AD125" i="9" s="1"/>
  <c r="O10" i="3"/>
  <c r="AC125" i="9" s="1"/>
  <c r="N10" i="3"/>
  <c r="AB125" i="9" s="1"/>
  <c r="M10" i="3"/>
  <c r="AA125" i="9" s="1"/>
  <c r="L10" i="3"/>
  <c r="Z125" i="9" s="1"/>
  <c r="K10" i="3"/>
  <c r="Y125" i="9" s="1"/>
  <c r="J10" i="3"/>
  <c r="X125" i="9" s="1"/>
  <c r="I10" i="3"/>
  <c r="W125" i="9" s="1"/>
  <c r="H10" i="3"/>
  <c r="V125" i="9" s="1"/>
  <c r="G10" i="3"/>
  <c r="F10" i="3"/>
  <c r="T125" i="9" s="1"/>
  <c r="E10" i="3"/>
  <c r="D10" i="3"/>
  <c r="R125" i="9" s="1"/>
  <c r="Q9" i="3"/>
  <c r="AE124" i="9" s="1"/>
  <c r="P9" i="3"/>
  <c r="O9" i="3"/>
  <c r="AC124" i="9" s="1"/>
  <c r="N9" i="3"/>
  <c r="M9" i="3"/>
  <c r="AA124" i="9" s="1"/>
  <c r="L9" i="3"/>
  <c r="Z124" i="9" s="1"/>
  <c r="K9" i="3"/>
  <c r="J9" i="3"/>
  <c r="X124" i="9" s="1"/>
  <c r="I9" i="3"/>
  <c r="H9" i="3"/>
  <c r="G9" i="3"/>
  <c r="U124" i="9" s="1"/>
  <c r="F9" i="3"/>
  <c r="T124" i="9" s="1"/>
  <c r="E9" i="3"/>
  <c r="S124" i="9" s="1"/>
  <c r="D9" i="3"/>
  <c r="R124" i="9" s="1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Q7" i="3"/>
  <c r="AE123" i="9" s="1"/>
  <c r="P7" i="3"/>
  <c r="AD123" i="9" s="1"/>
  <c r="O7" i="3"/>
  <c r="N7" i="3"/>
  <c r="AB123" i="9" s="1"/>
  <c r="M7" i="3"/>
  <c r="AA123" i="9" s="1"/>
  <c r="L7" i="3"/>
  <c r="K7" i="3"/>
  <c r="Y123" i="9" s="1"/>
  <c r="J7" i="3"/>
  <c r="X123" i="9" s="1"/>
  <c r="I7" i="3"/>
  <c r="W123" i="9" s="1"/>
  <c r="H7" i="3"/>
  <c r="V123" i="9" s="1"/>
  <c r="G7" i="3"/>
  <c r="F7" i="3"/>
  <c r="T123" i="9" s="1"/>
  <c r="E7" i="3"/>
  <c r="S123" i="9" s="1"/>
  <c r="D7" i="3"/>
  <c r="Q6" i="3"/>
  <c r="P6" i="3"/>
  <c r="AD122" i="9" s="1"/>
  <c r="O6" i="3"/>
  <c r="AC122" i="9" s="1"/>
  <c r="N6" i="3"/>
  <c r="AB122" i="9" s="1"/>
  <c r="M6" i="3"/>
  <c r="AA122" i="9" s="1"/>
  <c r="L6" i="3"/>
  <c r="Z122" i="9" s="1"/>
  <c r="K6" i="3"/>
  <c r="Y122" i="9" s="1"/>
  <c r="J6" i="3"/>
  <c r="I6" i="3"/>
  <c r="H6" i="3"/>
  <c r="V122" i="9" s="1"/>
  <c r="G6" i="3"/>
  <c r="U122" i="9" s="1"/>
  <c r="F6" i="3"/>
  <c r="T122" i="9" s="1"/>
  <c r="E6" i="3"/>
  <c r="D6" i="3"/>
  <c r="R122" i="9" s="1"/>
  <c r="Q5" i="3"/>
  <c r="AE121" i="9" s="1"/>
  <c r="P5" i="3"/>
  <c r="AD121" i="9" s="1"/>
  <c r="O5" i="3"/>
  <c r="AC121" i="9" s="1"/>
  <c r="N5" i="3"/>
  <c r="AB121" i="9" s="1"/>
  <c r="M5" i="3"/>
  <c r="AA121" i="9" s="1"/>
  <c r="L5" i="3"/>
  <c r="Z121" i="9" s="1"/>
  <c r="K5" i="3"/>
  <c r="J5" i="3"/>
  <c r="X121" i="9" s="1"/>
  <c r="I5" i="3"/>
  <c r="W121" i="9" s="1"/>
  <c r="H5" i="3"/>
  <c r="V121" i="9" s="1"/>
  <c r="G5" i="3"/>
  <c r="U121" i="9" s="1"/>
  <c r="F5" i="3"/>
  <c r="T121" i="9" s="1"/>
  <c r="E5" i="3"/>
  <c r="S121" i="9" s="1"/>
  <c r="D5" i="3"/>
  <c r="R121" i="9" s="1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Q30" i="21"/>
  <c r="M30" i="21"/>
  <c r="Q19" i="21"/>
  <c r="P19" i="21"/>
  <c r="O19" i="21"/>
  <c r="O47" i="21" s="1"/>
  <c r="N19" i="21"/>
  <c r="M19" i="21"/>
  <c r="M47" i="21" s="1"/>
  <c r="L19" i="21"/>
  <c r="L47" i="21" s="1"/>
  <c r="K19" i="21"/>
  <c r="J19" i="21"/>
  <c r="I19" i="21"/>
  <c r="I47" i="21" s="1"/>
  <c r="H19" i="21"/>
  <c r="G19" i="21"/>
  <c r="G47" i="21" s="1"/>
  <c r="F19" i="21"/>
  <c r="E19" i="21"/>
  <c r="D19" i="21"/>
  <c r="C19" i="21"/>
  <c r="C47" i="21" s="1"/>
  <c r="B19" i="21"/>
  <c r="P1" i="21"/>
  <c r="L1" i="21"/>
  <c r="Q30" i="20"/>
  <c r="M30" i="20"/>
  <c r="Q19" i="20"/>
  <c r="P19" i="20"/>
  <c r="P47" i="20" s="1"/>
  <c r="O19" i="20"/>
  <c r="O47" i="20" s="1"/>
  <c r="N19" i="20"/>
  <c r="M19" i="20"/>
  <c r="L19" i="20"/>
  <c r="K19" i="20"/>
  <c r="K47" i="20" s="1"/>
  <c r="J19" i="20"/>
  <c r="I19" i="20"/>
  <c r="H19" i="20"/>
  <c r="H47" i="20" s="1"/>
  <c r="G19" i="20"/>
  <c r="F19" i="20"/>
  <c r="F36" i="20" s="1"/>
  <c r="E19" i="20"/>
  <c r="D19" i="20"/>
  <c r="D47" i="20"/>
  <c r="C19" i="20"/>
  <c r="B19" i="20"/>
  <c r="P1" i="20"/>
  <c r="L1" i="20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Q20" i="5"/>
  <c r="AE162" i="9" s="1"/>
  <c r="P20" i="5"/>
  <c r="O20" i="5"/>
  <c r="AC162" i="9" s="1"/>
  <c r="N20" i="5"/>
  <c r="AB162" i="9" s="1"/>
  <c r="M20" i="5"/>
  <c r="L20" i="5"/>
  <c r="K20" i="5"/>
  <c r="J20" i="5"/>
  <c r="X162" i="9" s="1"/>
  <c r="I20" i="5"/>
  <c r="W162" i="9" s="1"/>
  <c r="H20" i="5"/>
  <c r="V162" i="9" s="1"/>
  <c r="G20" i="5"/>
  <c r="U162" i="9" s="1"/>
  <c r="F20" i="5"/>
  <c r="T162" i="9" s="1"/>
  <c r="E20" i="5"/>
  <c r="S162" i="9"/>
  <c r="D20" i="5"/>
  <c r="R162" i="9" s="1"/>
  <c r="Q19" i="5"/>
  <c r="P19" i="5"/>
  <c r="AD161" i="9" s="1"/>
  <c r="O19" i="5"/>
  <c r="AC161" i="9" s="1"/>
  <c r="N19" i="5"/>
  <c r="M19" i="5"/>
  <c r="AA161" i="9" s="1"/>
  <c r="L19" i="5"/>
  <c r="Z161" i="9" s="1"/>
  <c r="K19" i="5"/>
  <c r="J19" i="5"/>
  <c r="I19" i="5"/>
  <c r="W161" i="9" s="1"/>
  <c r="H19" i="5"/>
  <c r="G19" i="5"/>
  <c r="F19" i="5"/>
  <c r="E19" i="5"/>
  <c r="D19" i="5"/>
  <c r="R161" i="9" s="1"/>
  <c r="Q18" i="5"/>
  <c r="AE90" i="9" s="1"/>
  <c r="P18" i="5"/>
  <c r="AD90" i="9" s="1"/>
  <c r="O18" i="5"/>
  <c r="N18" i="5"/>
  <c r="AB90" i="9" s="1"/>
  <c r="M18" i="5"/>
  <c r="L18" i="5"/>
  <c r="K18" i="5"/>
  <c r="J18" i="5"/>
  <c r="X90" i="9" s="1"/>
  <c r="I18" i="5"/>
  <c r="W90" i="9" s="1"/>
  <c r="H18" i="5"/>
  <c r="V90" i="9" s="1"/>
  <c r="G18" i="5"/>
  <c r="U90" i="9" s="1"/>
  <c r="F18" i="5"/>
  <c r="T90" i="9" s="1"/>
  <c r="E18" i="5"/>
  <c r="S90" i="9" s="1"/>
  <c r="D18" i="5"/>
  <c r="R90" i="9" s="1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6" i="5"/>
  <c r="AE89" i="9" s="1"/>
  <c r="P16" i="5"/>
  <c r="AD89" i="9" s="1"/>
  <c r="O16" i="5"/>
  <c r="N16" i="5"/>
  <c r="M16" i="5"/>
  <c r="AA89" i="9" s="1"/>
  <c r="L16" i="5"/>
  <c r="K16" i="5"/>
  <c r="J16" i="5"/>
  <c r="X89" i="9" s="1"/>
  <c r="I16" i="5"/>
  <c r="W89" i="9" s="1"/>
  <c r="H16" i="5"/>
  <c r="V89" i="9" s="1"/>
  <c r="G16" i="5"/>
  <c r="F16" i="5"/>
  <c r="T89" i="9" s="1"/>
  <c r="E16" i="5"/>
  <c r="S89" i="9" s="1"/>
  <c r="D16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Q11" i="5"/>
  <c r="AE88" i="9" s="1"/>
  <c r="P11" i="5"/>
  <c r="AD88" i="9" s="1"/>
  <c r="O11" i="5"/>
  <c r="AC88" i="9" s="1"/>
  <c r="N11" i="5"/>
  <c r="AB88" i="9" s="1"/>
  <c r="M11" i="5"/>
  <c r="AA88" i="9" s="1"/>
  <c r="L11" i="5"/>
  <c r="Z88" i="9" s="1"/>
  <c r="K11" i="5"/>
  <c r="Y88" i="9" s="1"/>
  <c r="J11" i="5"/>
  <c r="X88" i="9" s="1"/>
  <c r="I11" i="5"/>
  <c r="W88" i="9" s="1"/>
  <c r="H11" i="5"/>
  <c r="V88" i="9" s="1"/>
  <c r="G11" i="5"/>
  <c r="F11" i="5"/>
  <c r="T88" i="9" s="1"/>
  <c r="E11" i="5"/>
  <c r="S88" i="9" s="1"/>
  <c r="D11" i="5"/>
  <c r="R88" i="9" s="1"/>
  <c r="Q10" i="5"/>
  <c r="AE87" i="9" s="1"/>
  <c r="P10" i="5"/>
  <c r="O10" i="5"/>
  <c r="N10" i="5"/>
  <c r="M10" i="5"/>
  <c r="AA87" i="9" s="1"/>
  <c r="L10" i="5"/>
  <c r="K10" i="5"/>
  <c r="Y87" i="9" s="1"/>
  <c r="J10" i="5"/>
  <c r="X87" i="9" s="1"/>
  <c r="I10" i="5"/>
  <c r="W87" i="9" s="1"/>
  <c r="H10" i="5"/>
  <c r="G10" i="5"/>
  <c r="F10" i="5"/>
  <c r="T87" i="9" s="1"/>
  <c r="E10" i="5"/>
  <c r="S87" i="9" s="1"/>
  <c r="D10" i="5"/>
  <c r="R87" i="9" s="1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Q7" i="5"/>
  <c r="AE86" i="9" s="1"/>
  <c r="P7" i="5"/>
  <c r="AD86" i="9" s="1"/>
  <c r="O7" i="5"/>
  <c r="AC86" i="9" s="1"/>
  <c r="N7" i="5"/>
  <c r="AB86" i="9" s="1"/>
  <c r="M7" i="5"/>
  <c r="AA86" i="9" s="1"/>
  <c r="L7" i="5"/>
  <c r="Z86" i="9" s="1"/>
  <c r="K7" i="5"/>
  <c r="Y86" i="9" s="1"/>
  <c r="J7" i="5"/>
  <c r="X86" i="9" s="1"/>
  <c r="I7" i="5"/>
  <c r="W86" i="9" s="1"/>
  <c r="H7" i="5"/>
  <c r="V86" i="9" s="1"/>
  <c r="G7" i="5"/>
  <c r="U86" i="9" s="1"/>
  <c r="F7" i="5"/>
  <c r="T86" i="9" s="1"/>
  <c r="E7" i="5"/>
  <c r="S86" i="9" s="1"/>
  <c r="D7" i="5"/>
  <c r="R86" i="9" s="1"/>
  <c r="Q6" i="5"/>
  <c r="AE85" i="9" s="1"/>
  <c r="P6" i="5"/>
  <c r="O6" i="5"/>
  <c r="AC85" i="9" s="1"/>
  <c r="N6" i="5"/>
  <c r="AB85" i="9" s="1"/>
  <c r="M6" i="5"/>
  <c r="L6" i="5"/>
  <c r="K6" i="5"/>
  <c r="J6" i="5"/>
  <c r="X85" i="9" s="1"/>
  <c r="I6" i="5"/>
  <c r="W85" i="9" s="1"/>
  <c r="H6" i="5"/>
  <c r="G6" i="5"/>
  <c r="F6" i="5"/>
  <c r="T85" i="9" s="1"/>
  <c r="E6" i="5"/>
  <c r="D6" i="5"/>
  <c r="R85" i="9" s="1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Q4" i="5"/>
  <c r="AE84" i="9" s="1"/>
  <c r="P4" i="5"/>
  <c r="AD84" i="9" s="1"/>
  <c r="O4" i="5"/>
  <c r="AC84" i="9" s="1"/>
  <c r="N4" i="5"/>
  <c r="AB84" i="9" s="1"/>
  <c r="M4" i="5"/>
  <c r="AA84" i="9" s="1"/>
  <c r="L4" i="5"/>
  <c r="Z84" i="9" s="1"/>
  <c r="K4" i="5"/>
  <c r="Y84" i="9" s="1"/>
  <c r="J4" i="5"/>
  <c r="X84" i="9" s="1"/>
  <c r="I4" i="5"/>
  <c r="W84" i="9" s="1"/>
  <c r="H4" i="5"/>
  <c r="V84" i="9" s="1"/>
  <c r="G4" i="5"/>
  <c r="U84" i="9" s="1"/>
  <c r="F4" i="5"/>
  <c r="T84" i="9" s="1"/>
  <c r="E4" i="5"/>
  <c r="D4" i="5"/>
  <c r="R84" i="9" s="1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Q30" i="19"/>
  <c r="M30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Q23" i="19"/>
  <c r="P23" i="19"/>
  <c r="O23" i="19"/>
  <c r="O51" i="19" s="1"/>
  <c r="N23" i="19"/>
  <c r="N51" i="19" s="1"/>
  <c r="M23" i="19"/>
  <c r="L23" i="19"/>
  <c r="L51" i="19" s="1"/>
  <c r="K23" i="19"/>
  <c r="J23" i="19"/>
  <c r="I23" i="19"/>
  <c r="H23" i="19"/>
  <c r="H51" i="19" s="1"/>
  <c r="G23" i="19"/>
  <c r="G51" i="19" s="1"/>
  <c r="F23" i="19"/>
  <c r="F51" i="19" s="1"/>
  <c r="E23" i="19"/>
  <c r="D23" i="19"/>
  <c r="C23" i="19"/>
  <c r="C51" i="19" s="1"/>
  <c r="B23" i="19"/>
  <c r="B51" i="19" s="1"/>
  <c r="P1" i="19"/>
  <c r="L1" i="19"/>
  <c r="Q30" i="18"/>
  <c r="M30" i="18"/>
  <c r="Q25" i="18"/>
  <c r="Q25" i="5" s="1"/>
  <c r="P25" i="18"/>
  <c r="P25" i="5" s="1"/>
  <c r="O25" i="18"/>
  <c r="N25" i="18"/>
  <c r="M25" i="18"/>
  <c r="M25" i="5" s="1"/>
  <c r="L25" i="18"/>
  <c r="L25" i="5" s="1"/>
  <c r="K25" i="18"/>
  <c r="K25" i="5" s="1"/>
  <c r="J25" i="18"/>
  <c r="J25" i="5" s="1"/>
  <c r="I25" i="18"/>
  <c r="H25" i="18"/>
  <c r="G25" i="18"/>
  <c r="G25" i="5" s="1"/>
  <c r="F25" i="18"/>
  <c r="F25" i="5" s="1"/>
  <c r="E25" i="18"/>
  <c r="D25" i="18"/>
  <c r="C25" i="18"/>
  <c r="B25" i="18"/>
  <c r="Q24" i="18"/>
  <c r="Q24" i="5" s="1"/>
  <c r="P24" i="18"/>
  <c r="O24" i="18"/>
  <c r="N24" i="18"/>
  <c r="N24" i="5" s="1"/>
  <c r="M24" i="18"/>
  <c r="L24" i="18"/>
  <c r="K24" i="18"/>
  <c r="J24" i="18"/>
  <c r="J24" i="5" s="1"/>
  <c r="I24" i="18"/>
  <c r="H24" i="18"/>
  <c r="H24" i="5" s="1"/>
  <c r="G24" i="18"/>
  <c r="F24" i="18"/>
  <c r="F24" i="5" s="1"/>
  <c r="E24" i="18"/>
  <c r="D24" i="18"/>
  <c r="D24" i="5" s="1"/>
  <c r="C24" i="18"/>
  <c r="B24" i="18"/>
  <c r="Q23" i="18"/>
  <c r="Q36" i="18" s="1"/>
  <c r="P23" i="18"/>
  <c r="O23" i="18"/>
  <c r="O33" i="18" s="1"/>
  <c r="N23" i="18"/>
  <c r="N23" i="5" s="1"/>
  <c r="M23" i="18"/>
  <c r="L23" i="18"/>
  <c r="K23" i="18"/>
  <c r="J23" i="18"/>
  <c r="J35" i="18" s="1"/>
  <c r="I23" i="18"/>
  <c r="H23" i="18"/>
  <c r="G23" i="18"/>
  <c r="F23" i="18"/>
  <c r="E23" i="18"/>
  <c r="D23" i="18"/>
  <c r="C23" i="18"/>
  <c r="C51" i="18" s="1"/>
  <c r="B23" i="18"/>
  <c r="B51" i="18" s="1"/>
  <c r="P1" i="18"/>
  <c r="L1" i="18"/>
  <c r="Q21" i="2"/>
  <c r="Q50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Q12" i="2"/>
  <c r="AE46" i="9" s="1"/>
  <c r="P12" i="2"/>
  <c r="AD46" i="9" s="1"/>
  <c r="O12" i="2"/>
  <c r="AC46" i="9" s="1"/>
  <c r="N12" i="2"/>
  <c r="AB46" i="9" s="1"/>
  <c r="M12" i="2"/>
  <c r="AA46" i="9" s="1"/>
  <c r="L12" i="2"/>
  <c r="K12" i="2"/>
  <c r="Y46" i="9" s="1"/>
  <c r="J12" i="2"/>
  <c r="X46" i="9" s="1"/>
  <c r="I12" i="2"/>
  <c r="W46" i="9" s="1"/>
  <c r="H12" i="2"/>
  <c r="V46" i="9" s="1"/>
  <c r="G12" i="2"/>
  <c r="F12" i="2"/>
  <c r="T46" i="9" s="1"/>
  <c r="E12" i="2"/>
  <c r="D12" i="2"/>
  <c r="R46" i="9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Q9" i="2"/>
  <c r="P9" i="2"/>
  <c r="AD45" i="9" s="1"/>
  <c r="O9" i="2"/>
  <c r="AC45" i="9" s="1"/>
  <c r="N9" i="2"/>
  <c r="M9" i="2"/>
  <c r="AA45" i="9" s="1"/>
  <c r="L9" i="2"/>
  <c r="Z45" i="9" s="1"/>
  <c r="K9" i="2"/>
  <c r="Y45" i="9" s="1"/>
  <c r="J9" i="2"/>
  <c r="X45" i="9" s="1"/>
  <c r="I9" i="2"/>
  <c r="W45" i="9" s="1"/>
  <c r="H9" i="2"/>
  <c r="V45" i="9" s="1"/>
  <c r="G9" i="2"/>
  <c r="U45" i="9" s="1"/>
  <c r="F9" i="2"/>
  <c r="T45" i="9" s="1"/>
  <c r="E9" i="2"/>
  <c r="S45" i="9" s="1"/>
  <c r="D9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Q30" i="15"/>
  <c r="M30" i="15"/>
  <c r="Q17" i="15"/>
  <c r="P17" i="15"/>
  <c r="O17" i="15"/>
  <c r="N17" i="15"/>
  <c r="M17" i="15"/>
  <c r="L17" i="15"/>
  <c r="K17" i="15"/>
  <c r="J17" i="15"/>
  <c r="I17" i="15"/>
  <c r="I22" i="15" s="1"/>
  <c r="I41" i="15" s="1"/>
  <c r="H17" i="15"/>
  <c r="H22" i="15" s="1"/>
  <c r="H37" i="15" s="1"/>
  <c r="G17" i="15"/>
  <c r="F17" i="15"/>
  <c r="E17" i="15"/>
  <c r="D17" i="15"/>
  <c r="C17" i="15"/>
  <c r="B17" i="15"/>
  <c r="B22" i="15" s="1"/>
  <c r="B37" i="15" s="1"/>
  <c r="Q4" i="15"/>
  <c r="P4" i="15"/>
  <c r="O4" i="15"/>
  <c r="N4" i="15"/>
  <c r="M4" i="15"/>
  <c r="M22" i="15" s="1"/>
  <c r="L4" i="15"/>
  <c r="K4" i="15"/>
  <c r="J4" i="15"/>
  <c r="J22" i="15" s="1"/>
  <c r="I4" i="15"/>
  <c r="H4" i="15"/>
  <c r="G4" i="15"/>
  <c r="F4" i="15"/>
  <c r="F22" i="15" s="1"/>
  <c r="F38" i="15" s="1"/>
  <c r="E4" i="15"/>
  <c r="D4" i="15"/>
  <c r="C4" i="15"/>
  <c r="B4" i="15"/>
  <c r="P1" i="15"/>
  <c r="L1" i="15"/>
  <c r="Q30" i="14"/>
  <c r="M30" i="14"/>
  <c r="Q17" i="14"/>
  <c r="P17" i="14"/>
  <c r="O17" i="14"/>
  <c r="N17" i="14"/>
  <c r="M17" i="14"/>
  <c r="L17" i="14"/>
  <c r="K17" i="14"/>
  <c r="J17" i="14"/>
  <c r="I17" i="14"/>
  <c r="I22" i="14" s="1"/>
  <c r="H17" i="14"/>
  <c r="G17" i="14"/>
  <c r="F17" i="14"/>
  <c r="E17" i="14"/>
  <c r="D17" i="14"/>
  <c r="C17" i="14"/>
  <c r="B17" i="14"/>
  <c r="Q4" i="14"/>
  <c r="P4" i="14"/>
  <c r="O4" i="14"/>
  <c r="N4" i="14"/>
  <c r="M4" i="14"/>
  <c r="L4" i="14"/>
  <c r="L22" i="14" s="1"/>
  <c r="K4" i="14"/>
  <c r="K22" i="14" s="1"/>
  <c r="J4" i="14"/>
  <c r="I4" i="14"/>
  <c r="I4" i="2" s="1"/>
  <c r="W44" i="9" s="1"/>
  <c r="H4" i="14"/>
  <c r="G4" i="14"/>
  <c r="F4" i="14"/>
  <c r="E4" i="14"/>
  <c r="D4" i="14"/>
  <c r="C4" i="14"/>
  <c r="B4" i="14"/>
  <c r="P1" i="14"/>
  <c r="L1" i="14"/>
  <c r="E4" i="1"/>
  <c r="F4" i="1"/>
  <c r="G4" i="1"/>
  <c r="H4" i="1"/>
  <c r="V2" i="9" s="1"/>
  <c r="I4" i="1"/>
  <c r="W2" i="9" s="1"/>
  <c r="J4" i="1"/>
  <c r="X2" i="9" s="1"/>
  <c r="K4" i="1"/>
  <c r="Y2" i="9" s="1"/>
  <c r="L4" i="1"/>
  <c r="Z2" i="9" s="1"/>
  <c r="M4" i="1"/>
  <c r="AA2" i="9" s="1"/>
  <c r="N4" i="1"/>
  <c r="AB2" i="9" s="1"/>
  <c r="O4" i="1"/>
  <c r="AC2" i="9" s="1"/>
  <c r="P4" i="1"/>
  <c r="AD2" i="9" s="1"/>
  <c r="Q4" i="1"/>
  <c r="AE2" i="9" s="1"/>
  <c r="E5" i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Q13" i="1"/>
  <c r="E14" i="1"/>
  <c r="E51" i="1" s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T3" i="9" s="1"/>
  <c r="G15" i="1"/>
  <c r="H15" i="1"/>
  <c r="V3" i="9" s="1"/>
  <c r="I15" i="1"/>
  <c r="W3" i="9" s="1"/>
  <c r="J15" i="1"/>
  <c r="X3" i="9" s="1"/>
  <c r="K15" i="1"/>
  <c r="Y3" i="9" s="1"/>
  <c r="L15" i="1"/>
  <c r="M15" i="1"/>
  <c r="N15" i="1"/>
  <c r="AB3" i="9" s="1"/>
  <c r="O15" i="1"/>
  <c r="AC3" i="9" s="1"/>
  <c r="P15" i="1"/>
  <c r="AD3" i="9" s="1"/>
  <c r="Q15" i="1"/>
  <c r="AE3" i="9" s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T4" i="9" s="1"/>
  <c r="G23" i="1"/>
  <c r="U4" i="9" s="1"/>
  <c r="H23" i="1"/>
  <c r="V4" i="9" s="1"/>
  <c r="I23" i="1"/>
  <c r="W4" i="9" s="1"/>
  <c r="J23" i="1"/>
  <c r="X4" i="9" s="1"/>
  <c r="K23" i="1"/>
  <c r="Y4" i="9" s="1"/>
  <c r="L23" i="1"/>
  <c r="Z4" i="9" s="1"/>
  <c r="M23" i="1"/>
  <c r="AA4" i="9" s="1"/>
  <c r="N23" i="1"/>
  <c r="AB4" i="9" s="1"/>
  <c r="O23" i="1"/>
  <c r="AC4" i="9" s="1"/>
  <c r="P23" i="1"/>
  <c r="AD4" i="9" s="1"/>
  <c r="Q23" i="1"/>
  <c r="E24" i="1"/>
  <c r="F24" i="1"/>
  <c r="T5" i="9" s="1"/>
  <c r="G24" i="1"/>
  <c r="H24" i="1"/>
  <c r="V5" i="9" s="1"/>
  <c r="I24" i="1"/>
  <c r="W5" i="9" s="1"/>
  <c r="J24" i="1"/>
  <c r="X5" i="9" s="1"/>
  <c r="K24" i="1"/>
  <c r="Y5" i="9" s="1"/>
  <c r="L24" i="1"/>
  <c r="Z5" i="9" s="1"/>
  <c r="M24" i="1"/>
  <c r="AA5" i="9" s="1"/>
  <c r="N24" i="1"/>
  <c r="O24" i="1"/>
  <c r="AC5" i="9" s="1"/>
  <c r="P24" i="1"/>
  <c r="AD5" i="9" s="1"/>
  <c r="Q24" i="1"/>
  <c r="AE5" i="9" s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30" i="1"/>
  <c r="F30" i="1"/>
  <c r="G30" i="1"/>
  <c r="U6" i="9" s="1"/>
  <c r="H30" i="1"/>
  <c r="I30" i="1"/>
  <c r="W6" i="9" s="1"/>
  <c r="J30" i="1"/>
  <c r="X6" i="9" s="1"/>
  <c r="K30" i="1"/>
  <c r="Y6" i="9" s="1"/>
  <c r="L30" i="1"/>
  <c r="Z6" i="9" s="1"/>
  <c r="M30" i="1"/>
  <c r="AA6" i="9" s="1"/>
  <c r="N30" i="1"/>
  <c r="AB6" i="9" s="1"/>
  <c r="O30" i="1"/>
  <c r="AC6" i="9" s="1"/>
  <c r="P30" i="1"/>
  <c r="AD6" i="9" s="1"/>
  <c r="Q30" i="1"/>
  <c r="AE6" i="9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D5" i="1"/>
  <c r="D6" i="1"/>
  <c r="D7" i="1"/>
  <c r="D8" i="1"/>
  <c r="D9" i="1"/>
  <c r="D10" i="1"/>
  <c r="D11" i="1"/>
  <c r="D12" i="1"/>
  <c r="D14" i="1"/>
  <c r="D15" i="1"/>
  <c r="D16" i="1"/>
  <c r="D17" i="1"/>
  <c r="D19" i="1"/>
  <c r="D20" i="1"/>
  <c r="D21" i="1"/>
  <c r="D22" i="1"/>
  <c r="D23" i="1"/>
  <c r="R4" i="9" s="1"/>
  <c r="D24" i="1"/>
  <c r="D25" i="1"/>
  <c r="D26" i="1"/>
  <c r="D27" i="1"/>
  <c r="D28" i="1"/>
  <c r="D29" i="1"/>
  <c r="D30" i="1"/>
  <c r="R6" i="9" s="1"/>
  <c r="D31" i="1"/>
  <c r="D32" i="1"/>
  <c r="D4" i="1"/>
  <c r="Q37" i="13"/>
  <c r="M37" i="13"/>
  <c r="Q36" i="13"/>
  <c r="Q72" i="13" s="1"/>
  <c r="P36" i="13"/>
  <c r="P72" i="13" s="1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Q35" i="13"/>
  <c r="P35" i="13"/>
  <c r="O35" i="13"/>
  <c r="N35" i="13"/>
  <c r="N71" i="13" s="1"/>
  <c r="M35" i="13"/>
  <c r="L35" i="13"/>
  <c r="K35" i="13"/>
  <c r="J35" i="13"/>
  <c r="I35" i="13"/>
  <c r="H35" i="13"/>
  <c r="G35" i="13"/>
  <c r="F35" i="13"/>
  <c r="E35" i="13"/>
  <c r="D35" i="13"/>
  <c r="C35" i="13"/>
  <c r="B35" i="13"/>
  <c r="Q34" i="13"/>
  <c r="P34" i="13"/>
  <c r="O34" i="13"/>
  <c r="N34" i="13"/>
  <c r="M34" i="13"/>
  <c r="L34" i="13"/>
  <c r="L70" i="13" s="1"/>
  <c r="K34" i="13"/>
  <c r="J34" i="13"/>
  <c r="I34" i="13"/>
  <c r="H34" i="13"/>
  <c r="G34" i="13"/>
  <c r="F34" i="13"/>
  <c r="E34" i="13"/>
  <c r="D34" i="13"/>
  <c r="C34" i="13"/>
  <c r="B34" i="13"/>
  <c r="Q33" i="13"/>
  <c r="Q69" i="13" s="1"/>
  <c r="P33" i="13"/>
  <c r="O33" i="13"/>
  <c r="N33" i="13"/>
  <c r="M33" i="13"/>
  <c r="L33" i="13"/>
  <c r="K33" i="13"/>
  <c r="J33" i="13"/>
  <c r="J69" i="13" s="1"/>
  <c r="I33" i="13"/>
  <c r="H33" i="13"/>
  <c r="G33" i="13"/>
  <c r="F33" i="13"/>
  <c r="E33" i="13"/>
  <c r="D33" i="13"/>
  <c r="C33" i="13"/>
  <c r="B33" i="13"/>
  <c r="Q32" i="13"/>
  <c r="P32" i="13"/>
  <c r="O32" i="13"/>
  <c r="N32" i="13"/>
  <c r="N65" i="13" s="1"/>
  <c r="M32" i="13"/>
  <c r="L32" i="13"/>
  <c r="K32" i="13"/>
  <c r="J32" i="13"/>
  <c r="J65" i="13" s="1"/>
  <c r="I32" i="13"/>
  <c r="I33" i="1" s="1"/>
  <c r="H32" i="13"/>
  <c r="H58" i="13" s="1"/>
  <c r="G32" i="13"/>
  <c r="F32" i="13"/>
  <c r="E32" i="13"/>
  <c r="E33" i="1" s="1"/>
  <c r="E50" i="1" s="1"/>
  <c r="D32" i="13"/>
  <c r="D45" i="13" s="1"/>
  <c r="C32" i="13"/>
  <c r="B32" i="13"/>
  <c r="B56" i="13" s="1"/>
  <c r="P1" i="13"/>
  <c r="L1" i="13"/>
  <c r="Q37" i="12"/>
  <c r="M37" i="12"/>
  <c r="Q36" i="12"/>
  <c r="P36" i="12"/>
  <c r="O36" i="12"/>
  <c r="N36" i="12"/>
  <c r="M36" i="12"/>
  <c r="L36" i="12"/>
  <c r="L37" i="1" s="1"/>
  <c r="K36" i="12"/>
  <c r="K72" i="12" s="1"/>
  <c r="J36" i="12"/>
  <c r="I36" i="12"/>
  <c r="H36" i="12"/>
  <c r="G36" i="12"/>
  <c r="F36" i="12"/>
  <c r="E36" i="12"/>
  <c r="D36" i="12"/>
  <c r="C36" i="12"/>
  <c r="B36" i="12"/>
  <c r="Q35" i="12"/>
  <c r="P35" i="12"/>
  <c r="O35" i="12"/>
  <c r="O71" i="12" s="1"/>
  <c r="N35" i="12"/>
  <c r="M35" i="12"/>
  <c r="L35" i="12"/>
  <c r="K35" i="12"/>
  <c r="J35" i="12"/>
  <c r="J36" i="1" s="1"/>
  <c r="I35" i="12"/>
  <c r="H35" i="12"/>
  <c r="G35" i="12"/>
  <c r="F35" i="12"/>
  <c r="E35" i="12"/>
  <c r="D35" i="12"/>
  <c r="C35" i="12"/>
  <c r="B35" i="12"/>
  <c r="Q34" i="12"/>
  <c r="P34" i="12"/>
  <c r="O34" i="12"/>
  <c r="N34" i="12"/>
  <c r="N35" i="1" s="1"/>
  <c r="M34" i="12"/>
  <c r="L34" i="12"/>
  <c r="K34" i="12"/>
  <c r="J34" i="12"/>
  <c r="I34" i="12"/>
  <c r="H34" i="12"/>
  <c r="G34" i="12"/>
  <c r="G70" i="12" s="1"/>
  <c r="F34" i="12"/>
  <c r="E34" i="12"/>
  <c r="D34" i="12"/>
  <c r="C34" i="12"/>
  <c r="B34" i="12"/>
  <c r="B70" i="12" s="1"/>
  <c r="Q33" i="12"/>
  <c r="P33" i="12"/>
  <c r="O33" i="12"/>
  <c r="N33" i="12"/>
  <c r="M33" i="12"/>
  <c r="L33" i="12"/>
  <c r="L34" i="1" s="1"/>
  <c r="K33" i="12"/>
  <c r="J33" i="12"/>
  <c r="I33" i="12"/>
  <c r="H33" i="12"/>
  <c r="H34" i="1" s="1"/>
  <c r="G33" i="12"/>
  <c r="F33" i="12"/>
  <c r="E33" i="12"/>
  <c r="E69" i="12" s="1"/>
  <c r="D33" i="12"/>
  <c r="C33" i="12"/>
  <c r="B33" i="12"/>
  <c r="Q32" i="12"/>
  <c r="Q43" i="12"/>
  <c r="P32" i="12"/>
  <c r="O32" i="12"/>
  <c r="O67" i="12"/>
  <c r="N32" i="12"/>
  <c r="M32" i="12"/>
  <c r="M65" i="12" s="1"/>
  <c r="L32" i="12"/>
  <c r="L42" i="12" s="1"/>
  <c r="K32" i="12"/>
  <c r="J32" i="12"/>
  <c r="I32" i="12"/>
  <c r="H32" i="12"/>
  <c r="G32" i="12"/>
  <c r="F32" i="12"/>
  <c r="F71" i="12" s="1"/>
  <c r="F65" i="12"/>
  <c r="E32" i="12"/>
  <c r="D32" i="12"/>
  <c r="C32" i="12"/>
  <c r="B32" i="12"/>
  <c r="P1" i="12"/>
  <c r="L1" i="12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F4" i="4"/>
  <c r="G4" i="4"/>
  <c r="H4" i="4"/>
  <c r="I4" i="4"/>
  <c r="J4" i="4"/>
  <c r="K4" i="4"/>
  <c r="L4" i="4"/>
  <c r="M4" i="4"/>
  <c r="N4" i="4"/>
  <c r="O4" i="4"/>
  <c r="P4" i="4"/>
  <c r="Q4" i="4"/>
  <c r="R4" i="4"/>
  <c r="F5" i="4"/>
  <c r="G5" i="4"/>
  <c r="H5" i="4"/>
  <c r="I5" i="4"/>
  <c r="J5" i="4"/>
  <c r="K5" i="4"/>
  <c r="L5" i="4"/>
  <c r="M5" i="4"/>
  <c r="N5" i="4"/>
  <c r="O5" i="4"/>
  <c r="P5" i="4"/>
  <c r="Q5" i="4"/>
  <c r="R5" i="4"/>
  <c r="F8" i="4"/>
  <c r="G8" i="4"/>
  <c r="H8" i="4"/>
  <c r="I8" i="4"/>
  <c r="J8" i="4"/>
  <c r="K8" i="4"/>
  <c r="L8" i="4"/>
  <c r="M8" i="4"/>
  <c r="N8" i="4"/>
  <c r="O8" i="4"/>
  <c r="P8" i="4"/>
  <c r="Q8" i="4"/>
  <c r="R8" i="4"/>
  <c r="N10" i="4"/>
  <c r="O10" i="4"/>
  <c r="P10" i="4"/>
  <c r="Q10" i="4"/>
  <c r="R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F32" i="4"/>
  <c r="S200" i="9" s="1"/>
  <c r="G32" i="4"/>
  <c r="T200" i="9" s="1"/>
  <c r="H32" i="4"/>
  <c r="U200" i="9" s="1"/>
  <c r="I32" i="4"/>
  <c r="V200" i="9" s="1"/>
  <c r="J32" i="4"/>
  <c r="W200" i="9" s="1"/>
  <c r="K32" i="4"/>
  <c r="X200" i="9" s="1"/>
  <c r="L32" i="4"/>
  <c r="Y200" i="9" s="1"/>
  <c r="M32" i="4"/>
  <c r="Z200" i="9" s="1"/>
  <c r="N32" i="4"/>
  <c r="AA200" i="9" s="1"/>
  <c r="O32" i="4"/>
  <c r="AB200" i="9" s="1"/>
  <c r="P32" i="4"/>
  <c r="AC200" i="9" s="1"/>
  <c r="Q32" i="4"/>
  <c r="AD200" i="9" s="1"/>
  <c r="R32" i="4"/>
  <c r="AE200" i="9" s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E28" i="4"/>
  <c r="E29" i="4"/>
  <c r="E30" i="4"/>
  <c r="E32" i="4"/>
  <c r="R200" i="9" s="1"/>
  <c r="E34" i="4"/>
  <c r="E35" i="4"/>
  <c r="E36" i="4"/>
  <c r="E37" i="4"/>
  <c r="E38" i="4"/>
  <c r="E39" i="4"/>
  <c r="E5" i="4"/>
  <c r="E8" i="4"/>
  <c r="E11" i="4"/>
  <c r="E12" i="4"/>
  <c r="E13" i="4"/>
  <c r="E18" i="4"/>
  <c r="E4" i="4"/>
  <c r="R31" i="11"/>
  <c r="R33" i="4" s="1"/>
  <c r="Q31" i="11"/>
  <c r="P31" i="11"/>
  <c r="O31" i="11"/>
  <c r="N31" i="11"/>
  <c r="M31" i="11"/>
  <c r="L31" i="11"/>
  <c r="L33" i="4" s="1"/>
  <c r="K31" i="11"/>
  <c r="J31" i="11"/>
  <c r="I31" i="11"/>
  <c r="H31" i="11"/>
  <c r="G31" i="11"/>
  <c r="F31" i="11"/>
  <c r="E31" i="11"/>
  <c r="D31" i="11"/>
  <c r="C31" i="11"/>
  <c r="R25" i="11"/>
  <c r="Q25" i="11"/>
  <c r="P25" i="11"/>
  <c r="P27" i="4" s="1"/>
  <c r="O25" i="11"/>
  <c r="N25" i="11"/>
  <c r="M25" i="11"/>
  <c r="L25" i="11"/>
  <c r="K25" i="11"/>
  <c r="K27" i="4" s="1"/>
  <c r="J25" i="11"/>
  <c r="I25" i="11"/>
  <c r="H25" i="11"/>
  <c r="G25" i="11"/>
  <c r="F25" i="11"/>
  <c r="E25" i="11"/>
  <c r="D25" i="11"/>
  <c r="C25" i="11"/>
  <c r="R14" i="11"/>
  <c r="Q14" i="11"/>
  <c r="P14" i="11"/>
  <c r="O14" i="11"/>
  <c r="N14" i="11"/>
  <c r="N14" i="4" s="1"/>
  <c r="C14" i="11"/>
  <c r="R7" i="11"/>
  <c r="R9" i="11" s="1"/>
  <c r="R15" i="11" s="1"/>
  <c r="Q7" i="11"/>
  <c r="Q7" i="4" s="1"/>
  <c r="P7" i="11"/>
  <c r="P9" i="11" s="1"/>
  <c r="O7" i="11"/>
  <c r="N7" i="11"/>
  <c r="M7" i="11"/>
  <c r="M9" i="11" s="1"/>
  <c r="L7" i="11"/>
  <c r="K7" i="11"/>
  <c r="K9" i="11" s="1"/>
  <c r="J7" i="11"/>
  <c r="J9" i="11"/>
  <c r="I7" i="11"/>
  <c r="I9" i="11" s="1"/>
  <c r="I15" i="11" s="1"/>
  <c r="H7" i="11"/>
  <c r="G7" i="11"/>
  <c r="G9" i="11" s="1"/>
  <c r="G10" i="11" s="1"/>
  <c r="F7" i="11"/>
  <c r="F9" i="11" s="1"/>
  <c r="E7" i="11"/>
  <c r="E9" i="11"/>
  <c r="D7" i="11"/>
  <c r="D9" i="11" s="1"/>
  <c r="D15" i="11" s="1"/>
  <c r="C7" i="11"/>
  <c r="C9" i="11" s="1"/>
  <c r="C15" i="11" s="1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R15" i="10"/>
  <c r="Q15" i="10"/>
  <c r="P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O7" i="10"/>
  <c r="O9" i="10" s="1"/>
  <c r="O15" i="10" s="1"/>
  <c r="N7" i="10"/>
  <c r="M7" i="10"/>
  <c r="M9" i="10" s="1"/>
  <c r="M15" i="10" s="1"/>
  <c r="L7" i="10"/>
  <c r="L9" i="10" s="1"/>
  <c r="L15" i="10" s="1"/>
  <c r="K7" i="10"/>
  <c r="K9" i="10" s="1"/>
  <c r="K15" i="10" s="1"/>
  <c r="J7" i="10"/>
  <c r="I7" i="10"/>
  <c r="H7" i="10"/>
  <c r="H9" i="10" s="1"/>
  <c r="H15" i="10" s="1"/>
  <c r="G7" i="10"/>
  <c r="G9" i="10" s="1"/>
  <c r="F7" i="10"/>
  <c r="F9" i="10" s="1"/>
  <c r="F15" i="10" s="1"/>
  <c r="E7" i="10"/>
  <c r="E9" i="10" s="1"/>
  <c r="E15" i="10" s="1"/>
  <c r="D7" i="10"/>
  <c r="D9" i="10" s="1"/>
  <c r="D15" i="10" s="1"/>
  <c r="C7" i="10"/>
  <c r="C9" i="10" s="1"/>
  <c r="C15" i="10" s="1"/>
  <c r="R19" i="3"/>
  <c r="R38" i="3" s="1"/>
  <c r="R23" i="5"/>
  <c r="R25" i="5"/>
  <c r="R24" i="5"/>
  <c r="R4" i="2"/>
  <c r="R17" i="2"/>
  <c r="R30" i="2"/>
  <c r="R37" i="1"/>
  <c r="R33" i="1"/>
  <c r="R52" i="1" s="1"/>
  <c r="R36" i="1"/>
  <c r="R35" i="1"/>
  <c r="R34" i="1"/>
  <c r="S33" i="4"/>
  <c r="S27" i="4"/>
  <c r="S15" i="4"/>
  <c r="AG1" i="9"/>
  <c r="AG2" i="9"/>
  <c r="AG3" i="9"/>
  <c r="AG4" i="9"/>
  <c r="AG5" i="9"/>
  <c r="AG6" i="9"/>
  <c r="AG7" i="9"/>
  <c r="AG43" i="9"/>
  <c r="AG44" i="9"/>
  <c r="AG45" i="9"/>
  <c r="AG46" i="9"/>
  <c r="AG83" i="9"/>
  <c r="AG84" i="9"/>
  <c r="AG85" i="9"/>
  <c r="AG86" i="9"/>
  <c r="AG87" i="9"/>
  <c r="AG88" i="9"/>
  <c r="AG89" i="9"/>
  <c r="AG90" i="9"/>
  <c r="AG91" i="9"/>
  <c r="AG120" i="9"/>
  <c r="AG121" i="9"/>
  <c r="AG122" i="9"/>
  <c r="AG123" i="9"/>
  <c r="AG124" i="9"/>
  <c r="AG125" i="9"/>
  <c r="AG126" i="9"/>
  <c r="AG127" i="9"/>
  <c r="AG128" i="9"/>
  <c r="AG160" i="9"/>
  <c r="AG161" i="9"/>
  <c r="AG162" i="9"/>
  <c r="AG197" i="9"/>
  <c r="AG198" i="9"/>
  <c r="AG199" i="9"/>
  <c r="AF1" i="9"/>
  <c r="AF2" i="9"/>
  <c r="AF3" i="9"/>
  <c r="AF4" i="9"/>
  <c r="AF5" i="9"/>
  <c r="AF6" i="9"/>
  <c r="AF43" i="9"/>
  <c r="AF45" i="9"/>
  <c r="AF46" i="9"/>
  <c r="AF83" i="9"/>
  <c r="AF84" i="9"/>
  <c r="AF85" i="9"/>
  <c r="AF86" i="9"/>
  <c r="AF87" i="9"/>
  <c r="AF88" i="9"/>
  <c r="AF89" i="9"/>
  <c r="AF90" i="9"/>
  <c r="AF120" i="9"/>
  <c r="AF121" i="9"/>
  <c r="AF122" i="9"/>
  <c r="AF123" i="9"/>
  <c r="AF124" i="9"/>
  <c r="AF125" i="9"/>
  <c r="AF126" i="9"/>
  <c r="AF127" i="9"/>
  <c r="AF128" i="9"/>
  <c r="AF160" i="9"/>
  <c r="AF161" i="9"/>
  <c r="AF162" i="9"/>
  <c r="AF197" i="9"/>
  <c r="AF198" i="9"/>
  <c r="AF199" i="9"/>
  <c r="R46" i="3"/>
  <c r="Q3" i="9"/>
  <c r="P160" i="9"/>
  <c r="Q160" i="9"/>
  <c r="Q161" i="9"/>
  <c r="Q162" i="9"/>
  <c r="P120" i="9"/>
  <c r="Q120" i="9"/>
  <c r="Q121" i="9"/>
  <c r="Q122" i="9"/>
  <c r="Q123" i="9"/>
  <c r="Q124" i="9"/>
  <c r="Q125" i="9"/>
  <c r="Q126" i="9"/>
  <c r="Q127" i="9"/>
  <c r="Q128" i="9"/>
  <c r="P83" i="9"/>
  <c r="Q83" i="9"/>
  <c r="Q84" i="9"/>
  <c r="Q85" i="9"/>
  <c r="Q86" i="9"/>
  <c r="Q87" i="9"/>
  <c r="Q88" i="9"/>
  <c r="Q89" i="9"/>
  <c r="Q90" i="9"/>
  <c r="Q199" i="9"/>
  <c r="Q197" i="9"/>
  <c r="Q198" i="9"/>
  <c r="Q43" i="9"/>
  <c r="Q45" i="9"/>
  <c r="Q46" i="9"/>
  <c r="Q1" i="9"/>
  <c r="Q2" i="9"/>
  <c r="Q4" i="9"/>
  <c r="Q5" i="9"/>
  <c r="Q6" i="9"/>
  <c r="P7" i="9"/>
  <c r="Q7" i="9"/>
  <c r="Q44" i="9"/>
  <c r="Q47" i="9"/>
  <c r="Q91" i="9"/>
  <c r="Q129" i="9"/>
  <c r="E40" i="13"/>
  <c r="G40" i="13"/>
  <c r="E41" i="13"/>
  <c r="G41" i="13"/>
  <c r="E42" i="13"/>
  <c r="G42" i="13"/>
  <c r="K45" i="13"/>
  <c r="E46" i="13"/>
  <c r="G46" i="13"/>
  <c r="K46" i="13"/>
  <c r="E47" i="13"/>
  <c r="K47" i="13"/>
  <c r="G48" i="13"/>
  <c r="K48" i="13"/>
  <c r="E49" i="13"/>
  <c r="K49" i="13"/>
  <c r="E50" i="13"/>
  <c r="G50" i="13"/>
  <c r="K50" i="13"/>
  <c r="E51" i="13"/>
  <c r="K51" i="13"/>
  <c r="E52" i="13"/>
  <c r="K52" i="13"/>
  <c r="E53" i="13"/>
  <c r="K53" i="13"/>
  <c r="E54" i="13"/>
  <c r="K54" i="13"/>
  <c r="E55" i="13"/>
  <c r="K55" i="13"/>
  <c r="E56" i="13"/>
  <c r="K56" i="13"/>
  <c r="E57" i="13"/>
  <c r="K57" i="13"/>
  <c r="E58" i="13"/>
  <c r="K58" i="13"/>
  <c r="E59" i="13"/>
  <c r="K59" i="13"/>
  <c r="E60" i="13"/>
  <c r="K60" i="13"/>
  <c r="E61" i="13"/>
  <c r="K61" i="13"/>
  <c r="M61" i="13"/>
  <c r="E62" i="13"/>
  <c r="G62" i="13"/>
  <c r="K62" i="13"/>
  <c r="Q62" i="13"/>
  <c r="E63" i="13"/>
  <c r="K63" i="13"/>
  <c r="Q63" i="13"/>
  <c r="E64" i="13"/>
  <c r="G64" i="13"/>
  <c r="K64" i="13"/>
  <c r="Q65" i="13"/>
  <c r="B50" i="13"/>
  <c r="H53" i="13"/>
  <c r="G40" i="12"/>
  <c r="M40" i="12"/>
  <c r="O40" i="12"/>
  <c r="E41" i="12"/>
  <c r="G41" i="12"/>
  <c r="I41" i="12"/>
  <c r="M41" i="12"/>
  <c r="O41" i="12"/>
  <c r="Q41" i="12"/>
  <c r="G42" i="12"/>
  <c r="I42" i="12"/>
  <c r="M42" i="12"/>
  <c r="O42" i="12"/>
  <c r="Q42" i="12"/>
  <c r="Q44" i="12"/>
  <c r="G45" i="12"/>
  <c r="M45" i="12"/>
  <c r="O45" i="12"/>
  <c r="E46" i="12"/>
  <c r="G46" i="12"/>
  <c r="M46" i="12"/>
  <c r="O46" i="12"/>
  <c r="E47" i="12"/>
  <c r="G47" i="12"/>
  <c r="O47" i="12"/>
  <c r="E48" i="12"/>
  <c r="M48" i="12"/>
  <c r="O48" i="12"/>
  <c r="E49" i="12"/>
  <c r="G49" i="12"/>
  <c r="M49" i="12"/>
  <c r="O49" i="12"/>
  <c r="Q49" i="12"/>
  <c r="E50" i="12"/>
  <c r="G50" i="12"/>
  <c r="O50" i="12"/>
  <c r="Q50" i="12"/>
  <c r="E51" i="12"/>
  <c r="M51" i="12"/>
  <c r="O51" i="12"/>
  <c r="Q51" i="12"/>
  <c r="G52" i="12"/>
  <c r="M52" i="12"/>
  <c r="O52" i="12"/>
  <c r="E53" i="12"/>
  <c r="G53" i="12"/>
  <c r="I53" i="12"/>
  <c r="O53" i="12"/>
  <c r="Q53" i="12"/>
  <c r="E54" i="12"/>
  <c r="I54" i="12"/>
  <c r="M54" i="12"/>
  <c r="O54" i="12"/>
  <c r="Q54" i="12"/>
  <c r="E55" i="12"/>
  <c r="G55" i="12"/>
  <c r="I55" i="12"/>
  <c r="M55" i="12"/>
  <c r="O55" i="12"/>
  <c r="Q55" i="12"/>
  <c r="G56" i="12"/>
  <c r="I56" i="12"/>
  <c r="M56" i="12"/>
  <c r="O56" i="12"/>
  <c r="Q56" i="12"/>
  <c r="E57" i="12"/>
  <c r="I57" i="12"/>
  <c r="M57" i="12"/>
  <c r="O57" i="12"/>
  <c r="G58" i="12"/>
  <c r="I58" i="12"/>
  <c r="O58" i="12"/>
  <c r="Q58" i="12"/>
  <c r="E59" i="12"/>
  <c r="I59" i="12"/>
  <c r="M59" i="12"/>
  <c r="O59" i="12"/>
  <c r="E60" i="12"/>
  <c r="G60" i="12"/>
  <c r="I60" i="12"/>
  <c r="O60" i="12"/>
  <c r="Q60" i="12"/>
  <c r="E61" i="12"/>
  <c r="I61" i="12"/>
  <c r="M61" i="12"/>
  <c r="O61" i="12"/>
  <c r="E62" i="12"/>
  <c r="I62" i="12"/>
  <c r="M62" i="12"/>
  <c r="O62" i="12"/>
  <c r="Q62" i="12"/>
  <c r="G63" i="12"/>
  <c r="I63" i="12"/>
  <c r="M63" i="12"/>
  <c r="O63" i="12"/>
  <c r="Q63" i="12"/>
  <c r="E64" i="12"/>
  <c r="G64" i="12"/>
  <c r="I64" i="12"/>
  <c r="M64" i="12"/>
  <c r="O64" i="12"/>
  <c r="Q64" i="12"/>
  <c r="O65" i="12"/>
  <c r="Q65" i="12"/>
  <c r="O66" i="12"/>
  <c r="Q66" i="12"/>
  <c r="D40" i="12"/>
  <c r="N40" i="12"/>
  <c r="F41" i="12"/>
  <c r="D42" i="12"/>
  <c r="D47" i="12"/>
  <c r="D49" i="12"/>
  <c r="D50" i="12"/>
  <c r="D57" i="12"/>
  <c r="D61" i="12"/>
  <c r="D62" i="12"/>
  <c r="Q22" i="15"/>
  <c r="Q41" i="15" s="1"/>
  <c r="D22" i="15"/>
  <c r="D37" i="15" s="1"/>
  <c r="L22" i="15"/>
  <c r="P22" i="15"/>
  <c r="E22" i="14"/>
  <c r="Q22" i="14"/>
  <c r="Q49" i="14" s="1"/>
  <c r="D22" i="14"/>
  <c r="H22" i="14"/>
  <c r="J22" i="14"/>
  <c r="J40" i="14" s="1"/>
  <c r="P22" i="14"/>
  <c r="P49" i="14" s="1"/>
  <c r="Q38" i="15"/>
  <c r="F34" i="15"/>
  <c r="P45" i="14"/>
  <c r="P44" i="14"/>
  <c r="P37" i="14"/>
  <c r="P36" i="14"/>
  <c r="E48" i="14"/>
  <c r="E47" i="14"/>
  <c r="E43" i="14"/>
  <c r="E42" i="14"/>
  <c r="E39" i="14"/>
  <c r="E36" i="14"/>
  <c r="E35" i="14"/>
  <c r="J41" i="14"/>
  <c r="D43" i="14"/>
  <c r="D40" i="14"/>
  <c r="D46" i="14"/>
  <c r="E46" i="14"/>
  <c r="C33" i="21"/>
  <c r="C48" i="21"/>
  <c r="E33" i="21"/>
  <c r="G33" i="21"/>
  <c r="I33" i="21"/>
  <c r="M33" i="21"/>
  <c r="O33" i="21"/>
  <c r="Q33" i="21"/>
  <c r="C34" i="21"/>
  <c r="G34" i="21"/>
  <c r="I34" i="21"/>
  <c r="K34" i="21"/>
  <c r="M34" i="21"/>
  <c r="O34" i="21"/>
  <c r="C35" i="21"/>
  <c r="G35" i="21"/>
  <c r="I35" i="21"/>
  <c r="M35" i="21"/>
  <c r="O35" i="21"/>
  <c r="C36" i="21"/>
  <c r="E36" i="21"/>
  <c r="G36" i="21"/>
  <c r="I36" i="21"/>
  <c r="M36" i="21"/>
  <c r="O36" i="21"/>
  <c r="Q36" i="21"/>
  <c r="C37" i="21"/>
  <c r="G37" i="21"/>
  <c r="I37" i="21"/>
  <c r="K37" i="21"/>
  <c r="M37" i="21"/>
  <c r="O37" i="21"/>
  <c r="C38" i="21"/>
  <c r="G38" i="21"/>
  <c r="I38" i="21"/>
  <c r="M38" i="21"/>
  <c r="O38" i="21"/>
  <c r="C39" i="21"/>
  <c r="E39" i="21"/>
  <c r="G39" i="21"/>
  <c r="I39" i="21"/>
  <c r="M39" i="21"/>
  <c r="O39" i="21"/>
  <c r="Q39" i="21"/>
  <c r="C40" i="21"/>
  <c r="G40" i="21"/>
  <c r="I40" i="21"/>
  <c r="K40" i="21"/>
  <c r="M40" i="21"/>
  <c r="O40" i="21"/>
  <c r="C41" i="21"/>
  <c r="G41" i="21"/>
  <c r="I41" i="21"/>
  <c r="M41" i="21"/>
  <c r="O41" i="21"/>
  <c r="C42" i="21"/>
  <c r="E42" i="21"/>
  <c r="G42" i="21"/>
  <c r="I42" i="21"/>
  <c r="M42" i="21"/>
  <c r="O42" i="21"/>
  <c r="Q42" i="21"/>
  <c r="C43" i="21"/>
  <c r="G43" i="21"/>
  <c r="I43" i="21"/>
  <c r="K43" i="21"/>
  <c r="M43" i="21"/>
  <c r="O43" i="21"/>
  <c r="C44" i="21"/>
  <c r="G44" i="21"/>
  <c r="I44" i="21"/>
  <c r="M44" i="21"/>
  <c r="O44" i="21"/>
  <c r="C45" i="21"/>
  <c r="E45" i="21"/>
  <c r="G45" i="21"/>
  <c r="I45" i="21"/>
  <c r="M45" i="21"/>
  <c r="O45" i="21"/>
  <c r="Q45" i="21"/>
  <c r="C46" i="21"/>
  <c r="G46" i="21"/>
  <c r="I46" i="21"/>
  <c r="K46" i="21"/>
  <c r="M46" i="21"/>
  <c r="O46" i="21"/>
  <c r="B33" i="21"/>
  <c r="B48" i="21" s="1"/>
  <c r="L33" i="21"/>
  <c r="F34" i="21"/>
  <c r="H34" i="21"/>
  <c r="L34" i="21"/>
  <c r="B35" i="21"/>
  <c r="F35" i="21"/>
  <c r="H35" i="21"/>
  <c r="L35" i="21"/>
  <c r="B36" i="21"/>
  <c r="H36" i="21"/>
  <c r="L36" i="21"/>
  <c r="B37" i="21"/>
  <c r="F37" i="21"/>
  <c r="H37" i="21"/>
  <c r="L37" i="21"/>
  <c r="F38" i="21"/>
  <c r="H38" i="21"/>
  <c r="L38" i="21"/>
  <c r="B39" i="21"/>
  <c r="F39" i="21"/>
  <c r="H39" i="21"/>
  <c r="L39" i="21"/>
  <c r="B40" i="21"/>
  <c r="F40" i="21"/>
  <c r="H40" i="21"/>
  <c r="L40" i="21"/>
  <c r="B41" i="21"/>
  <c r="F41" i="21"/>
  <c r="H41" i="21"/>
  <c r="L41" i="21"/>
  <c r="B42" i="21"/>
  <c r="F42" i="21"/>
  <c r="H42" i="21"/>
  <c r="L42" i="21"/>
  <c r="B43" i="21"/>
  <c r="F43" i="21"/>
  <c r="H43" i="21"/>
  <c r="L43" i="21"/>
  <c r="B44" i="21"/>
  <c r="F44" i="21"/>
  <c r="H44" i="21"/>
  <c r="L44" i="21"/>
  <c r="B45" i="21"/>
  <c r="F45" i="21"/>
  <c r="H45" i="21"/>
  <c r="J45" i="21"/>
  <c r="L45" i="21"/>
  <c r="B46" i="21"/>
  <c r="F46" i="21"/>
  <c r="H46" i="21"/>
  <c r="L46" i="21"/>
  <c r="E33" i="20"/>
  <c r="G33" i="20"/>
  <c r="M33" i="20"/>
  <c r="O33" i="20"/>
  <c r="E34" i="20"/>
  <c r="O34" i="20"/>
  <c r="E35" i="20"/>
  <c r="O35" i="20"/>
  <c r="E36" i="20"/>
  <c r="G36" i="20"/>
  <c r="M36" i="20"/>
  <c r="O36" i="20"/>
  <c r="E37" i="20"/>
  <c r="O37" i="20"/>
  <c r="E38" i="20"/>
  <c r="O38" i="20"/>
  <c r="E39" i="20"/>
  <c r="G39" i="20"/>
  <c r="M39" i="20"/>
  <c r="O39" i="20"/>
  <c r="E40" i="20"/>
  <c r="O40" i="20"/>
  <c r="E41" i="20"/>
  <c r="O41" i="20"/>
  <c r="E42" i="20"/>
  <c r="G42" i="20"/>
  <c r="M42" i="20"/>
  <c r="O42" i="20"/>
  <c r="E43" i="20"/>
  <c r="O43" i="20"/>
  <c r="E44" i="20"/>
  <c r="O44" i="20"/>
  <c r="E45" i="20"/>
  <c r="G45" i="20"/>
  <c r="M45" i="20"/>
  <c r="O45" i="20"/>
  <c r="E46" i="20"/>
  <c r="O46" i="20"/>
  <c r="B33" i="20"/>
  <c r="D33" i="20"/>
  <c r="J33" i="20"/>
  <c r="N33" i="20"/>
  <c r="P33" i="20"/>
  <c r="D34" i="20"/>
  <c r="J34" i="20"/>
  <c r="N34" i="20"/>
  <c r="P34" i="20"/>
  <c r="D35" i="20"/>
  <c r="J35" i="20"/>
  <c r="N35" i="20"/>
  <c r="P35" i="20"/>
  <c r="D36" i="20"/>
  <c r="J36" i="20"/>
  <c r="N36" i="20"/>
  <c r="P36" i="20"/>
  <c r="D37" i="20"/>
  <c r="J37" i="20"/>
  <c r="N37" i="20"/>
  <c r="P37" i="20"/>
  <c r="B38" i="20"/>
  <c r="D38" i="20"/>
  <c r="J38" i="20"/>
  <c r="N38" i="20"/>
  <c r="P38" i="20"/>
  <c r="B39" i="20"/>
  <c r="D39" i="20"/>
  <c r="J39" i="20"/>
  <c r="N39" i="20"/>
  <c r="P39" i="20"/>
  <c r="D40" i="20"/>
  <c r="J40" i="20"/>
  <c r="N40" i="20"/>
  <c r="P40" i="20"/>
  <c r="D41" i="20"/>
  <c r="J41" i="20"/>
  <c r="N41" i="20"/>
  <c r="P41" i="20"/>
  <c r="D42" i="20"/>
  <c r="J42" i="20"/>
  <c r="N42" i="20"/>
  <c r="P42" i="20"/>
  <c r="D43" i="20"/>
  <c r="J43" i="20"/>
  <c r="N43" i="20"/>
  <c r="P43" i="20"/>
  <c r="B44" i="20"/>
  <c r="D44" i="20"/>
  <c r="J44" i="20"/>
  <c r="N44" i="20"/>
  <c r="P44" i="20"/>
  <c r="B45" i="20"/>
  <c r="D45" i="20"/>
  <c r="J45" i="20"/>
  <c r="N45" i="20"/>
  <c r="P45" i="20"/>
  <c r="D46" i="20"/>
  <c r="J46" i="20"/>
  <c r="N46" i="20"/>
  <c r="P46" i="20"/>
  <c r="C33" i="19"/>
  <c r="G33" i="19"/>
  <c r="O33" i="19"/>
  <c r="C34" i="19"/>
  <c r="C53" i="19" s="1"/>
  <c r="G34" i="19"/>
  <c r="O34" i="19"/>
  <c r="C35" i="19"/>
  <c r="G35" i="19"/>
  <c r="K35" i="19"/>
  <c r="O35" i="19"/>
  <c r="C36" i="19"/>
  <c r="G36" i="19"/>
  <c r="O36" i="19"/>
  <c r="C37" i="19"/>
  <c r="G37" i="19"/>
  <c r="O37" i="19"/>
  <c r="C38" i="19"/>
  <c r="G38" i="19"/>
  <c r="K38" i="19"/>
  <c r="O38" i="19"/>
  <c r="C39" i="19"/>
  <c r="G39" i="19"/>
  <c r="O39" i="19"/>
  <c r="C40" i="19"/>
  <c r="G40" i="19"/>
  <c r="O40" i="19"/>
  <c r="C41" i="19"/>
  <c r="G41" i="19"/>
  <c r="K41" i="19"/>
  <c r="O41" i="19"/>
  <c r="C42" i="19"/>
  <c r="G42" i="19"/>
  <c r="O42" i="19"/>
  <c r="C43" i="19"/>
  <c r="G43" i="19"/>
  <c r="O43" i="19"/>
  <c r="C44" i="19"/>
  <c r="G44" i="19"/>
  <c r="K44" i="19"/>
  <c r="O44" i="19"/>
  <c r="C45" i="19"/>
  <c r="G45" i="19"/>
  <c r="O45" i="19"/>
  <c r="C46" i="19"/>
  <c r="G46" i="19"/>
  <c r="O46" i="19"/>
  <c r="C47" i="19"/>
  <c r="G47" i="19"/>
  <c r="K47" i="19"/>
  <c r="O47" i="19"/>
  <c r="C48" i="19"/>
  <c r="G48" i="19"/>
  <c r="O48" i="19"/>
  <c r="C49" i="19"/>
  <c r="G49" i="19"/>
  <c r="O49" i="19"/>
  <c r="C50" i="19"/>
  <c r="G50" i="19"/>
  <c r="K50" i="19"/>
  <c r="O50" i="19"/>
  <c r="B33" i="19"/>
  <c r="F33" i="19"/>
  <c r="H33" i="19"/>
  <c r="J33" i="19"/>
  <c r="L33" i="19"/>
  <c r="N33" i="19"/>
  <c r="B34" i="19"/>
  <c r="D34" i="19"/>
  <c r="F34" i="19"/>
  <c r="H34" i="19"/>
  <c r="L34" i="19"/>
  <c r="N34" i="19"/>
  <c r="P34" i="19"/>
  <c r="B35" i="19"/>
  <c r="F35" i="19"/>
  <c r="H35" i="19"/>
  <c r="L35" i="19"/>
  <c r="N35" i="19"/>
  <c r="B36" i="19"/>
  <c r="F36" i="19"/>
  <c r="H36" i="19"/>
  <c r="J36" i="19"/>
  <c r="L36" i="19"/>
  <c r="N36" i="19"/>
  <c r="B37" i="19"/>
  <c r="D37" i="19"/>
  <c r="F37" i="19"/>
  <c r="H37" i="19"/>
  <c r="L37" i="19"/>
  <c r="N37" i="19"/>
  <c r="P37" i="19"/>
  <c r="B38" i="19"/>
  <c r="F38" i="19"/>
  <c r="H38" i="19"/>
  <c r="L38" i="19"/>
  <c r="N38" i="19"/>
  <c r="B39" i="19"/>
  <c r="F39" i="19"/>
  <c r="H39" i="19"/>
  <c r="J39" i="19"/>
  <c r="L39" i="19"/>
  <c r="N39" i="19"/>
  <c r="B40" i="19"/>
  <c r="D40" i="19"/>
  <c r="F40" i="19"/>
  <c r="H40" i="19"/>
  <c r="L40" i="19"/>
  <c r="N40" i="19"/>
  <c r="P40" i="19"/>
  <c r="B41" i="19"/>
  <c r="F41" i="19"/>
  <c r="H41" i="19"/>
  <c r="L41" i="19"/>
  <c r="N41" i="19"/>
  <c r="B42" i="19"/>
  <c r="F42" i="19"/>
  <c r="H42" i="19"/>
  <c r="J42" i="19"/>
  <c r="L42" i="19"/>
  <c r="N42" i="19"/>
  <c r="B43" i="19"/>
  <c r="D43" i="19"/>
  <c r="F43" i="19"/>
  <c r="H43" i="19"/>
  <c r="L43" i="19"/>
  <c r="N43" i="19"/>
  <c r="P43" i="19"/>
  <c r="B44" i="19"/>
  <c r="F44" i="19"/>
  <c r="H44" i="19"/>
  <c r="L44" i="19"/>
  <c r="N44" i="19"/>
  <c r="B45" i="19"/>
  <c r="F45" i="19"/>
  <c r="H45" i="19"/>
  <c r="J45" i="19"/>
  <c r="L45" i="19"/>
  <c r="N45" i="19"/>
  <c r="B46" i="19"/>
  <c r="D46" i="19"/>
  <c r="F46" i="19"/>
  <c r="H46" i="19"/>
  <c r="L46" i="19"/>
  <c r="N46" i="19"/>
  <c r="P46" i="19"/>
  <c r="B47" i="19"/>
  <c r="F47" i="19"/>
  <c r="H47" i="19"/>
  <c r="L47" i="19"/>
  <c r="N47" i="19"/>
  <c r="B48" i="19"/>
  <c r="F48" i="19"/>
  <c r="H48" i="19"/>
  <c r="J48" i="19"/>
  <c r="L48" i="19"/>
  <c r="N48" i="19"/>
  <c r="B49" i="19"/>
  <c r="D49" i="19"/>
  <c r="F49" i="19"/>
  <c r="H49" i="19"/>
  <c r="L49" i="19"/>
  <c r="N49" i="19"/>
  <c r="P49" i="19"/>
  <c r="B50" i="19"/>
  <c r="F50" i="19"/>
  <c r="H50" i="19"/>
  <c r="H54" i="19" s="1"/>
  <c r="L50" i="19"/>
  <c r="L54" i="19" s="1"/>
  <c r="N50" i="19"/>
  <c r="C33" i="18"/>
  <c r="G33" i="18"/>
  <c r="I33" i="18"/>
  <c r="M33" i="18"/>
  <c r="C34" i="18"/>
  <c r="G34" i="18"/>
  <c r="M34" i="18"/>
  <c r="O34" i="18"/>
  <c r="C35" i="18"/>
  <c r="G35" i="18"/>
  <c r="M35" i="18"/>
  <c r="O35" i="18"/>
  <c r="C36" i="18"/>
  <c r="G36" i="18"/>
  <c r="M36" i="18"/>
  <c r="O36" i="18"/>
  <c r="C37" i="18"/>
  <c r="G37" i="18"/>
  <c r="M37" i="18"/>
  <c r="O37" i="18"/>
  <c r="C38" i="18"/>
  <c r="G38" i="18"/>
  <c r="M38" i="18"/>
  <c r="O38" i="18"/>
  <c r="C39" i="18"/>
  <c r="G39" i="18"/>
  <c r="M39" i="18"/>
  <c r="O39" i="18"/>
  <c r="C40" i="18"/>
  <c r="G40" i="18"/>
  <c r="M40" i="18"/>
  <c r="O40" i="18"/>
  <c r="C41" i="18"/>
  <c r="G41" i="18"/>
  <c r="M41" i="18"/>
  <c r="O41" i="18"/>
  <c r="C42" i="18"/>
  <c r="G42" i="18"/>
  <c r="M42" i="18"/>
  <c r="O42" i="18"/>
  <c r="C43" i="18"/>
  <c r="G43" i="18"/>
  <c r="M43" i="18"/>
  <c r="O43" i="18"/>
  <c r="C44" i="18"/>
  <c r="G44" i="18"/>
  <c r="M44" i="18"/>
  <c r="O44" i="18"/>
  <c r="C45" i="18"/>
  <c r="G45" i="18"/>
  <c r="M45" i="18"/>
  <c r="O45" i="18"/>
  <c r="C46" i="18"/>
  <c r="G46" i="18"/>
  <c r="M46" i="18"/>
  <c r="O46" i="18"/>
  <c r="C47" i="18"/>
  <c r="G47" i="18"/>
  <c r="M47" i="18"/>
  <c r="O47" i="18"/>
  <c r="C48" i="18"/>
  <c r="G48" i="18"/>
  <c r="M48" i="18"/>
  <c r="O48" i="18"/>
  <c r="C49" i="18"/>
  <c r="G49" i="18"/>
  <c r="M49" i="18"/>
  <c r="O49" i="18"/>
  <c r="C50" i="18"/>
  <c r="G50" i="18"/>
  <c r="M50" i="18"/>
  <c r="M54" i="18" s="1"/>
  <c r="O50" i="18"/>
  <c r="B33" i="18"/>
  <c r="F33" i="18"/>
  <c r="H33" i="18"/>
  <c r="L33" i="18"/>
  <c r="N33" i="18"/>
  <c r="B34" i="18"/>
  <c r="D34" i="18"/>
  <c r="F34" i="18"/>
  <c r="L34" i="18"/>
  <c r="N34" i="18"/>
  <c r="B35" i="18"/>
  <c r="D35" i="18"/>
  <c r="F35" i="18"/>
  <c r="L35" i="18"/>
  <c r="N35" i="18"/>
  <c r="P35" i="18"/>
  <c r="B36" i="18"/>
  <c r="F36" i="18"/>
  <c r="L36" i="18"/>
  <c r="N36" i="18"/>
  <c r="P36" i="18"/>
  <c r="B37" i="18"/>
  <c r="D37" i="18"/>
  <c r="F37" i="18"/>
  <c r="L37" i="18"/>
  <c r="N37" i="18"/>
  <c r="B38" i="18"/>
  <c r="F38" i="18"/>
  <c r="J38" i="18"/>
  <c r="L38" i="18"/>
  <c r="N38" i="18"/>
  <c r="P38" i="18"/>
  <c r="B39" i="18"/>
  <c r="F39" i="18"/>
  <c r="J39" i="18"/>
  <c r="L39" i="18"/>
  <c r="N39" i="18"/>
  <c r="P39" i="18"/>
  <c r="B40" i="18"/>
  <c r="D40" i="18"/>
  <c r="F40" i="18"/>
  <c r="L40" i="18"/>
  <c r="N40" i="18"/>
  <c r="B41" i="18"/>
  <c r="D41" i="18"/>
  <c r="F41" i="18"/>
  <c r="J41" i="18"/>
  <c r="L41" i="18"/>
  <c r="N41" i="18"/>
  <c r="P41" i="18"/>
  <c r="B42" i="18"/>
  <c r="F42" i="18"/>
  <c r="J42" i="18"/>
  <c r="L42" i="18"/>
  <c r="N42" i="18"/>
  <c r="P42" i="18"/>
  <c r="B43" i="18"/>
  <c r="D43" i="18"/>
  <c r="F43" i="18"/>
  <c r="L43" i="18"/>
  <c r="N43" i="18"/>
  <c r="B44" i="18"/>
  <c r="D44" i="18"/>
  <c r="F44" i="18"/>
  <c r="J44" i="18"/>
  <c r="L44" i="18"/>
  <c r="N44" i="18"/>
  <c r="P44" i="18"/>
  <c r="B45" i="18"/>
  <c r="F45" i="18"/>
  <c r="J45" i="18"/>
  <c r="L45" i="18"/>
  <c r="N45" i="18"/>
  <c r="P45" i="18"/>
  <c r="B46" i="18"/>
  <c r="D46" i="18"/>
  <c r="F46" i="18"/>
  <c r="L46" i="18"/>
  <c r="N46" i="18"/>
  <c r="B47" i="18"/>
  <c r="D47" i="18"/>
  <c r="F47" i="18"/>
  <c r="H47" i="18"/>
  <c r="H54" i="18" s="1"/>
  <c r="J47" i="18"/>
  <c r="L47" i="18"/>
  <c r="N47" i="18"/>
  <c r="P47" i="18"/>
  <c r="B48" i="18"/>
  <c r="D48" i="18"/>
  <c r="F48" i="18"/>
  <c r="H48" i="18"/>
  <c r="J48" i="18"/>
  <c r="L48" i="18"/>
  <c r="N48" i="18"/>
  <c r="P48" i="18"/>
  <c r="B49" i="18"/>
  <c r="F49" i="18"/>
  <c r="H49" i="18"/>
  <c r="L49" i="18"/>
  <c r="N49" i="18"/>
  <c r="B50" i="18"/>
  <c r="D50" i="18"/>
  <c r="F50" i="18"/>
  <c r="H50" i="18"/>
  <c r="J50" i="18"/>
  <c r="L50" i="18"/>
  <c r="N50" i="18"/>
  <c r="P50" i="18"/>
  <c r="L53" i="19"/>
  <c r="L52" i="19"/>
  <c r="V34" i="5"/>
  <c r="V38" i="5"/>
  <c r="V46" i="5"/>
  <c r="V50" i="5"/>
  <c r="V37" i="5"/>
  <c r="V41" i="5"/>
  <c r="V45" i="5"/>
  <c r="V36" i="5"/>
  <c r="V40" i="5"/>
  <c r="V44" i="5"/>
  <c r="V48" i="5"/>
  <c r="V42" i="5"/>
  <c r="V33" i="5"/>
  <c r="V49" i="5"/>
  <c r="V35" i="5"/>
  <c r="V39" i="5"/>
  <c r="V43" i="5"/>
  <c r="V47" i="5"/>
  <c r="V54" i="1"/>
  <c r="V45" i="1"/>
  <c r="V42" i="1"/>
  <c r="V50" i="1"/>
  <c r="V67" i="1"/>
  <c r="V62" i="1"/>
  <c r="V49" i="1"/>
  <c r="V66" i="1"/>
  <c r="V48" i="1"/>
  <c r="V57" i="1"/>
  <c r="V65" i="1"/>
  <c r="V47" i="1"/>
  <c r="V56" i="1"/>
  <c r="V64" i="1"/>
  <c r="P48" i="14"/>
  <c r="P43" i="14"/>
  <c r="P39" i="14"/>
  <c r="P35" i="14"/>
  <c r="P46" i="14"/>
  <c r="P33" i="14"/>
  <c r="P47" i="14"/>
  <c r="P42" i="14"/>
  <c r="P38" i="14"/>
  <c r="P34" i="14"/>
  <c r="Q46" i="14"/>
  <c r="Q38" i="14"/>
  <c r="H48" i="15"/>
  <c r="H39" i="15"/>
  <c r="Q49" i="15"/>
  <c r="Q44" i="15"/>
  <c r="Q43" i="15"/>
  <c r="Q39" i="15"/>
  <c r="N9" i="10"/>
  <c r="N15" i="10" s="1"/>
  <c r="N19" i="3"/>
  <c r="N40" i="3" s="1"/>
  <c r="N47" i="20"/>
  <c r="J62" i="12"/>
  <c r="J54" i="12"/>
  <c r="H64" i="13"/>
  <c r="H62" i="13"/>
  <c r="H54" i="13"/>
  <c r="H50" i="13"/>
  <c r="H48" i="13"/>
  <c r="H46" i="13"/>
  <c r="H41" i="12"/>
  <c r="H47" i="12"/>
  <c r="H51" i="12"/>
  <c r="H55" i="12"/>
  <c r="H59" i="12"/>
  <c r="H63" i="12"/>
  <c r="P55" i="12"/>
  <c r="H65" i="13"/>
  <c r="P65" i="13"/>
  <c r="P40" i="13"/>
  <c r="P46" i="13"/>
  <c r="P47" i="13"/>
  <c r="P51" i="13"/>
  <c r="P53" i="13"/>
  <c r="P57" i="13"/>
  <c r="P58" i="13"/>
  <c r="P62" i="13"/>
  <c r="P63" i="13"/>
  <c r="P69" i="13"/>
  <c r="H71" i="13"/>
  <c r="H37" i="1"/>
  <c r="AE4" i="9"/>
  <c r="S4" i="9"/>
  <c r="Z3" i="9"/>
  <c r="B41" i="12"/>
  <c r="J65" i="12"/>
  <c r="J46" i="12"/>
  <c r="C47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I19" i="3"/>
  <c r="I41" i="3" s="1"/>
  <c r="I47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J39" i="14"/>
  <c r="J47" i="14"/>
  <c r="J34" i="14"/>
  <c r="J49" i="15"/>
  <c r="J36" i="15"/>
  <c r="J46" i="15"/>
  <c r="J39" i="15"/>
  <c r="J35" i="15"/>
  <c r="B49" i="15"/>
  <c r="B35" i="15"/>
  <c r="B33" i="15"/>
  <c r="G48" i="21"/>
  <c r="H70" i="13"/>
  <c r="J70" i="12"/>
  <c r="B56" i="12"/>
  <c r="J33" i="1"/>
  <c r="J42" i="1" s="1"/>
  <c r="J35" i="1"/>
  <c r="J70" i="13"/>
  <c r="AB45" i="9"/>
  <c r="Q19" i="3"/>
  <c r="Q38" i="3" s="1"/>
  <c r="Q47" i="20"/>
  <c r="R32" i="3"/>
  <c r="R35" i="3"/>
  <c r="R39" i="3"/>
  <c r="R43" i="3"/>
  <c r="AF129" i="9"/>
  <c r="R36" i="3"/>
  <c r="R40" i="3"/>
  <c r="R44" i="3"/>
  <c r="F40" i="13"/>
  <c r="F42" i="13"/>
  <c r="F46" i="13"/>
  <c r="F48" i="13"/>
  <c r="F50" i="13"/>
  <c r="F52" i="13"/>
  <c r="F54" i="13"/>
  <c r="F56" i="13"/>
  <c r="F58" i="13"/>
  <c r="F60" i="13"/>
  <c r="F62" i="13"/>
  <c r="F64" i="13"/>
  <c r="N67" i="13"/>
  <c r="N40" i="13"/>
  <c r="N41" i="13"/>
  <c r="N46" i="13"/>
  <c r="N47" i="13"/>
  <c r="N48" i="13"/>
  <c r="N49" i="13"/>
  <c r="N52" i="13"/>
  <c r="N53" i="13"/>
  <c r="N54" i="13"/>
  <c r="N55" i="13"/>
  <c r="N58" i="13"/>
  <c r="N59" i="13"/>
  <c r="N60" i="13"/>
  <c r="N61" i="13"/>
  <c r="N64" i="13"/>
  <c r="N66" i="13"/>
  <c r="F35" i="1"/>
  <c r="F71" i="13"/>
  <c r="K23" i="5"/>
  <c r="K43" i="5" s="1"/>
  <c r="U22" i="2"/>
  <c r="J72" i="12"/>
  <c r="K19" i="3"/>
  <c r="K32" i="3" s="1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L33" i="15"/>
  <c r="D35" i="15"/>
  <c r="D43" i="15"/>
  <c r="R48" i="1"/>
  <c r="F69" i="13"/>
  <c r="N69" i="13"/>
  <c r="F72" i="13"/>
  <c r="J34" i="1"/>
  <c r="Z46" i="9"/>
  <c r="U62" i="1"/>
  <c r="R63" i="1"/>
  <c r="R22" i="2"/>
  <c r="R46" i="2" s="1"/>
  <c r="AF44" i="9"/>
  <c r="D53" i="13"/>
  <c r="D62" i="13"/>
  <c r="L65" i="13"/>
  <c r="L40" i="13"/>
  <c r="L41" i="13"/>
  <c r="L42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9" i="13"/>
  <c r="L72" i="13"/>
  <c r="U46" i="9"/>
  <c r="I51" i="18"/>
  <c r="N20" i="4"/>
  <c r="J72" i="13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2" i="13"/>
  <c r="J41" i="13"/>
  <c r="J40" i="13"/>
  <c r="F7" i="4"/>
  <c r="D72" i="12"/>
  <c r="L71" i="13"/>
  <c r="J37" i="1"/>
  <c r="D17" i="2"/>
  <c r="H17" i="2"/>
  <c r="L17" i="2"/>
  <c r="P17" i="2"/>
  <c r="H19" i="3"/>
  <c r="G51" i="18"/>
  <c r="G23" i="5"/>
  <c r="O51" i="18"/>
  <c r="O23" i="5"/>
  <c r="Y85" i="9"/>
  <c r="U87" i="9"/>
  <c r="AC87" i="9"/>
  <c r="U89" i="9"/>
  <c r="G45" i="5"/>
  <c r="Y89" i="9"/>
  <c r="AC89" i="9"/>
  <c r="Y90" i="9"/>
  <c r="AE161" i="9"/>
  <c r="AB91" i="9"/>
  <c r="N51" i="5"/>
  <c r="T43" i="3"/>
  <c r="AB161" i="9"/>
  <c r="V85" i="9"/>
  <c r="Z85" i="9"/>
  <c r="AD85" i="9"/>
  <c r="V87" i="9"/>
  <c r="Z87" i="9"/>
  <c r="AD87" i="9"/>
  <c r="R89" i="9"/>
  <c r="Z89" i="9"/>
  <c r="X161" i="9"/>
  <c r="Y121" i="9"/>
  <c r="S122" i="9"/>
  <c r="W122" i="9"/>
  <c r="AE122" i="9"/>
  <c r="U123" i="9"/>
  <c r="AC123" i="9"/>
  <c r="Y124" i="9"/>
  <c r="S125" i="9"/>
  <c r="AC126" i="9"/>
  <c r="Y128" i="9"/>
  <c r="S46" i="9"/>
  <c r="AC90" i="9"/>
  <c r="S161" i="9"/>
  <c r="H33" i="3"/>
  <c r="X122" i="9"/>
  <c r="R123" i="9"/>
  <c r="Z123" i="9"/>
  <c r="V127" i="9"/>
  <c r="AD127" i="9"/>
  <c r="S37" i="3"/>
  <c r="S45" i="3"/>
  <c r="S36" i="3"/>
  <c r="S44" i="3"/>
  <c r="T43" i="1"/>
  <c r="T60" i="1"/>
  <c r="T46" i="1"/>
  <c r="T63" i="1"/>
  <c r="AD124" i="9"/>
  <c r="AD128" i="9"/>
  <c r="S65" i="1"/>
  <c r="S57" i="1"/>
  <c r="S48" i="1"/>
  <c r="U44" i="5"/>
  <c r="E19" i="3"/>
  <c r="E32" i="3" s="1"/>
  <c r="E47" i="20"/>
  <c r="M19" i="3"/>
  <c r="M47" i="20"/>
  <c r="S43" i="1"/>
  <c r="S47" i="1"/>
  <c r="S51" i="1"/>
  <c r="S56" i="1"/>
  <c r="S60" i="1"/>
  <c r="S64" i="1"/>
  <c r="S42" i="1"/>
  <c r="S46" i="1"/>
  <c r="S50" i="1"/>
  <c r="S54" i="1"/>
  <c r="S59" i="1"/>
  <c r="S63" i="1"/>
  <c r="S67" i="1"/>
  <c r="U51" i="5"/>
  <c r="U35" i="5"/>
  <c r="U38" i="5"/>
  <c r="U42" i="5"/>
  <c r="U46" i="5"/>
  <c r="AI91" i="9"/>
  <c r="U50" i="5"/>
  <c r="U34" i="5"/>
  <c r="U37" i="5"/>
  <c r="U41" i="5"/>
  <c r="U45" i="5"/>
  <c r="N33" i="5"/>
  <c r="G19" i="3"/>
  <c r="O19" i="3"/>
  <c r="O37" i="3" s="1"/>
  <c r="U46" i="3"/>
  <c r="U38" i="3"/>
  <c r="S49" i="5"/>
  <c r="S44" i="5"/>
  <c r="S40" i="5"/>
  <c r="S33" i="5"/>
  <c r="T49" i="5"/>
  <c r="T44" i="5"/>
  <c r="T40" i="5"/>
  <c r="T33" i="5"/>
  <c r="O49" i="5"/>
  <c r="AE129" i="9"/>
  <c r="K36" i="3"/>
  <c r="K46" i="3"/>
  <c r="E33" i="3"/>
  <c r="E43" i="3"/>
  <c r="R41" i="2"/>
  <c r="R37" i="2"/>
  <c r="K45" i="3"/>
  <c r="K35" i="3"/>
  <c r="J58" i="1"/>
  <c r="R2" i="9"/>
  <c r="T2" i="9"/>
  <c r="X45" i="5"/>
  <c r="X49" i="5"/>
  <c r="X72" i="1"/>
  <c r="X36" i="5"/>
  <c r="W36" i="2"/>
  <c r="W40" i="2"/>
  <c r="W44" i="2"/>
  <c r="W46" i="2"/>
  <c r="W48" i="2"/>
  <c r="W33" i="2"/>
  <c r="W35" i="2"/>
  <c r="W37" i="2"/>
  <c r="W39" i="2"/>
  <c r="W41" i="2"/>
  <c r="W43" i="2"/>
  <c r="W45" i="2"/>
  <c r="W47" i="2"/>
  <c r="W49" i="2"/>
  <c r="W34" i="2"/>
  <c r="W38" i="2"/>
  <c r="W42" i="2"/>
  <c r="X44" i="1"/>
  <c r="X48" i="1"/>
  <c r="X52" i="1"/>
  <c r="X57" i="1"/>
  <c r="X61" i="1"/>
  <c r="X65" i="1"/>
  <c r="X69" i="1"/>
  <c r="X71" i="1"/>
  <c r="W64" i="1"/>
  <c r="X42" i="1"/>
  <c r="X46" i="1"/>
  <c r="X50" i="1"/>
  <c r="X54" i="1"/>
  <c r="X59" i="1"/>
  <c r="X63" i="1"/>
  <c r="X67" i="1"/>
  <c r="X41" i="1"/>
  <c r="X43" i="1"/>
  <c r="X45" i="1"/>
  <c r="X47" i="1"/>
  <c r="X49" i="1"/>
  <c r="X51" i="1"/>
  <c r="X53" i="1"/>
  <c r="X56" i="1"/>
  <c r="X58" i="1"/>
  <c r="X60" i="1"/>
  <c r="X62" i="1"/>
  <c r="X64" i="1"/>
  <c r="X66" i="1"/>
  <c r="G15" i="10"/>
  <c r="B48" i="12"/>
  <c r="B55" i="12"/>
  <c r="B59" i="12"/>
  <c r="B63" i="12"/>
  <c r="B53" i="12"/>
  <c r="B65" i="12"/>
  <c r="B49" i="12"/>
  <c r="B61" i="12"/>
  <c r="B47" i="12"/>
  <c r="B60" i="12"/>
  <c r="B52" i="12"/>
  <c r="B40" i="12"/>
  <c r="B42" i="12"/>
  <c r="B51" i="12"/>
  <c r="B58" i="12"/>
  <c r="B65" i="13"/>
  <c r="B40" i="13"/>
  <c r="B45" i="13"/>
  <c r="B49" i="13"/>
  <c r="B54" i="13"/>
  <c r="B57" i="13"/>
  <c r="B62" i="13"/>
  <c r="B41" i="13"/>
  <c r="B46" i="13"/>
  <c r="B52" i="13"/>
  <c r="B55" i="13"/>
  <c r="B60" i="13"/>
  <c r="B63" i="13"/>
  <c r="B47" i="13"/>
  <c r="B53" i="13"/>
  <c r="B58" i="13"/>
  <c r="B48" i="13"/>
  <c r="B59" i="13"/>
  <c r="B64" i="13"/>
  <c r="B72" i="13"/>
  <c r="B70" i="13"/>
  <c r="S6" i="9"/>
  <c r="B71" i="12"/>
  <c r="R9" i="4"/>
  <c r="R45" i="9"/>
  <c r="N47" i="21"/>
  <c r="N33" i="21"/>
  <c r="N34" i="21"/>
  <c r="N35" i="21"/>
  <c r="N48" i="21" s="1"/>
  <c r="N36" i="21"/>
  <c r="N37" i="21"/>
  <c r="N38" i="21"/>
  <c r="N39" i="21"/>
  <c r="N40" i="21"/>
  <c r="N41" i="21"/>
  <c r="N42" i="21"/>
  <c r="N43" i="21"/>
  <c r="N44" i="21"/>
  <c r="N45" i="21"/>
  <c r="N46" i="21"/>
  <c r="M40" i="3"/>
  <c r="O41" i="5"/>
  <c r="B50" i="12"/>
  <c r="B64" i="12"/>
  <c r="B48" i="15"/>
  <c r="O48" i="20"/>
  <c r="B46" i="15"/>
  <c r="J45" i="14"/>
  <c r="J37" i="14"/>
  <c r="J44" i="14"/>
  <c r="J36" i="14"/>
  <c r="J48" i="14"/>
  <c r="J50" i="14"/>
  <c r="J35" i="14"/>
  <c r="J42" i="14"/>
  <c r="J22" i="2"/>
  <c r="J49" i="14"/>
  <c r="J33" i="14"/>
  <c r="J38" i="14"/>
  <c r="H42" i="15"/>
  <c r="H34" i="15"/>
  <c r="H33" i="15"/>
  <c r="H50" i="15"/>
  <c r="H41" i="15"/>
  <c r="H40" i="15"/>
  <c r="H43" i="15"/>
  <c r="H47" i="15"/>
  <c r="H35" i="15"/>
  <c r="H45" i="15"/>
  <c r="H36" i="15"/>
  <c r="H46" i="15"/>
  <c r="Q45" i="15"/>
  <c r="Q37" i="15"/>
  <c r="Q33" i="15"/>
  <c r="Q51" i="15" s="1"/>
  <c r="Q42" i="15"/>
  <c r="Q34" i="15"/>
  <c r="Q46" i="15"/>
  <c r="Q22" i="2"/>
  <c r="Q36" i="15"/>
  <c r="Q35" i="15"/>
  <c r="Q50" i="15"/>
  <c r="Q40" i="15"/>
  <c r="Q47" i="15"/>
  <c r="Q48" i="15"/>
  <c r="P66" i="13"/>
  <c r="P67" i="13"/>
  <c r="P42" i="13"/>
  <c r="P48" i="13"/>
  <c r="P52" i="13"/>
  <c r="P56" i="13"/>
  <c r="P60" i="13"/>
  <c r="P64" i="13"/>
  <c r="P41" i="13"/>
  <c r="P49" i="13"/>
  <c r="P54" i="13"/>
  <c r="P59" i="13"/>
  <c r="P45" i="13"/>
  <c r="P50" i="13"/>
  <c r="P55" i="13"/>
  <c r="P61" i="13"/>
  <c r="P70" i="13"/>
  <c r="E70" i="13"/>
  <c r="D37" i="1"/>
  <c r="M50" i="15"/>
  <c r="B46" i="12"/>
  <c r="B62" i="12"/>
  <c r="B50" i="15"/>
  <c r="B41" i="15"/>
  <c r="B47" i="15"/>
  <c r="B38" i="15"/>
  <c r="B34" i="15"/>
  <c r="B44" i="15"/>
  <c r="B43" i="15"/>
  <c r="B45" i="15"/>
  <c r="B40" i="15"/>
  <c r="B39" i="15"/>
  <c r="B42" i="13"/>
  <c r="K9" i="4"/>
  <c r="K15" i="4" s="1"/>
  <c r="AE45" i="9"/>
  <c r="U125" i="9"/>
  <c r="AE128" i="9"/>
  <c r="B54" i="12"/>
  <c r="B36" i="15"/>
  <c r="B45" i="12"/>
  <c r="H52" i="19"/>
  <c r="B42" i="15"/>
  <c r="K15" i="11"/>
  <c r="B57" i="12"/>
  <c r="B61" i="13"/>
  <c r="B51" i="13"/>
  <c r="L65" i="12"/>
  <c r="L50" i="12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23" i="5"/>
  <c r="I51" i="5" s="1"/>
  <c r="L39" i="14"/>
  <c r="D47" i="14"/>
  <c r="D42" i="14"/>
  <c r="D38" i="14"/>
  <c r="D34" i="14"/>
  <c r="D50" i="14"/>
  <c r="D45" i="14"/>
  <c r="D41" i="14"/>
  <c r="D37" i="14"/>
  <c r="E50" i="14"/>
  <c r="E45" i="14"/>
  <c r="E41" i="14"/>
  <c r="E38" i="14"/>
  <c r="E34" i="14"/>
  <c r="E49" i="14"/>
  <c r="E44" i="14"/>
  <c r="E40" i="14"/>
  <c r="E37" i="14"/>
  <c r="E33" i="14"/>
  <c r="F50" i="15"/>
  <c r="F45" i="15"/>
  <c r="F41" i="15"/>
  <c r="F37" i="15"/>
  <c r="F33" i="15"/>
  <c r="F49" i="15"/>
  <c r="F44" i="15"/>
  <c r="F40" i="15"/>
  <c r="F36" i="15"/>
  <c r="F46" i="15"/>
  <c r="E7" i="4"/>
  <c r="P7" i="4"/>
  <c r="H40" i="13"/>
  <c r="H47" i="13"/>
  <c r="H45" i="13"/>
  <c r="H51" i="13"/>
  <c r="H59" i="13"/>
  <c r="H49" i="13"/>
  <c r="H57" i="13"/>
  <c r="H60" i="13"/>
  <c r="H52" i="13"/>
  <c r="H42" i="13"/>
  <c r="I35" i="1"/>
  <c r="E4" i="2"/>
  <c r="S44" i="9" s="1"/>
  <c r="E22" i="15"/>
  <c r="E34" i="15" s="1"/>
  <c r="N4" i="2"/>
  <c r="AB44" i="9" s="1"/>
  <c r="J51" i="19"/>
  <c r="J23" i="5"/>
  <c r="J38" i="5" s="1"/>
  <c r="Z162" i="9"/>
  <c r="H47" i="21"/>
  <c r="H33" i="21"/>
  <c r="L42" i="14"/>
  <c r="L34" i="14"/>
  <c r="L50" i="14"/>
  <c r="L41" i="14"/>
  <c r="L46" i="14"/>
  <c r="K49" i="14"/>
  <c r="L41" i="15"/>
  <c r="L45" i="15"/>
  <c r="D10" i="11"/>
  <c r="D14" i="11" s="1"/>
  <c r="O59" i="13"/>
  <c r="F22" i="14"/>
  <c r="J46" i="14"/>
  <c r="N17" i="2"/>
  <c r="F4" i="2"/>
  <c r="H23" i="5"/>
  <c r="H41" i="5" s="1"/>
  <c r="H51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AB89" i="9"/>
  <c r="N45" i="5"/>
  <c r="D50" i="15"/>
  <c r="J41" i="15"/>
  <c r="I40" i="12"/>
  <c r="R33" i="3"/>
  <c r="R41" i="3"/>
  <c r="R34" i="3"/>
  <c r="R42" i="3"/>
  <c r="F27" i="4"/>
  <c r="Q33" i="4"/>
  <c r="I65" i="12"/>
  <c r="K65" i="13"/>
  <c r="M53" i="13"/>
  <c r="M56" i="13"/>
  <c r="M60" i="13"/>
  <c r="Q70" i="13"/>
  <c r="Q71" i="13"/>
  <c r="J17" i="2"/>
  <c r="AB87" i="9"/>
  <c r="N39" i="5"/>
  <c r="N42" i="5"/>
  <c r="N50" i="5"/>
  <c r="N54" i="5" s="1"/>
  <c r="R71" i="1"/>
  <c r="R69" i="1"/>
  <c r="R49" i="1"/>
  <c r="R68" i="1"/>
  <c r="Q14" i="4"/>
  <c r="H33" i="4"/>
  <c r="K40" i="13"/>
  <c r="K41" i="13"/>
  <c r="K42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N47" i="5"/>
  <c r="N40" i="5"/>
  <c r="N36" i="5"/>
  <c r="N44" i="5"/>
  <c r="R42" i="5"/>
  <c r="R35" i="5"/>
  <c r="M51" i="18"/>
  <c r="P24" i="5"/>
  <c r="D25" i="5"/>
  <c r="V161" i="9"/>
  <c r="T22" i="2"/>
  <c r="T50" i="2" s="1"/>
  <c r="U33" i="5"/>
  <c r="U43" i="5"/>
  <c r="U36" i="5"/>
  <c r="U48" i="5"/>
  <c r="U47" i="5"/>
  <c r="U39" i="5"/>
  <c r="E17" i="2"/>
  <c r="M17" i="2"/>
  <c r="D23" i="5"/>
  <c r="D47" i="5" s="1"/>
  <c r="D51" i="18"/>
  <c r="D54" i="18" s="1"/>
  <c r="T161" i="9"/>
  <c r="N51" i="18"/>
  <c r="V68" i="1"/>
  <c r="U59" i="1"/>
  <c r="T68" i="1"/>
  <c r="T53" i="1"/>
  <c r="T43" i="5"/>
  <c r="T38" i="5"/>
  <c r="T34" i="5"/>
  <c r="T47" i="5"/>
  <c r="T37" i="2"/>
  <c r="T36" i="2"/>
  <c r="T44" i="2"/>
  <c r="T48" i="2"/>
  <c r="T49" i="2"/>
  <c r="T45" i="2"/>
  <c r="T42" i="2"/>
  <c r="T43" i="2"/>
  <c r="I48" i="5"/>
  <c r="H40" i="5"/>
  <c r="B51" i="15"/>
  <c r="Q41" i="2"/>
  <c r="E41" i="15"/>
  <c r="E47" i="15"/>
  <c r="F39" i="14"/>
  <c r="F35" i="14"/>
  <c r="F47" i="14"/>
  <c r="F42" i="14"/>
  <c r="F50" i="14"/>
  <c r="F41" i="14"/>
  <c r="F49" i="14"/>
  <c r="F40" i="14"/>
  <c r="F44" i="14"/>
  <c r="F37" i="14"/>
  <c r="F36" i="14"/>
  <c r="F45" i="14"/>
  <c r="J45" i="5"/>
  <c r="J36" i="5"/>
  <c r="J47" i="5"/>
  <c r="X91" i="9"/>
  <c r="M52" i="18"/>
  <c r="T44" i="9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35" i="5"/>
  <c r="Y40" i="5"/>
  <c r="Y50" i="1"/>
  <c r="Y46" i="2"/>
  <c r="AB32" i="3"/>
  <c r="AB34" i="3"/>
  <c r="AB36" i="3"/>
  <c r="AB38" i="3"/>
  <c r="AB40" i="3"/>
  <c r="AB42" i="3"/>
  <c r="AB44" i="3"/>
  <c r="AB46" i="3"/>
  <c r="Z33" i="3"/>
  <c r="AB33" i="3"/>
  <c r="AA34" i="3"/>
  <c r="Z35" i="3"/>
  <c r="AB35" i="3"/>
  <c r="Z37" i="3"/>
  <c r="AB37" i="3"/>
  <c r="AA38" i="3"/>
  <c r="Z39" i="3"/>
  <c r="AB39" i="3"/>
  <c r="Z41" i="3"/>
  <c r="AB41" i="3"/>
  <c r="AA42" i="3"/>
  <c r="Z43" i="3"/>
  <c r="AB43" i="3"/>
  <c r="AA46" i="3"/>
  <c r="AA35" i="3"/>
  <c r="AA39" i="3"/>
  <c r="AA43" i="3"/>
  <c r="Z36" i="5"/>
  <c r="AB40" i="5"/>
  <c r="Z33" i="5"/>
  <c r="AB33" i="5"/>
  <c r="AA38" i="5"/>
  <c r="Z49" i="5"/>
  <c r="AB49" i="5"/>
  <c r="AA22" i="2"/>
  <c r="AA50" i="2" s="1"/>
  <c r="Z22" i="2"/>
  <c r="AN47" i="9" s="1"/>
  <c r="R41" i="1"/>
  <c r="R44" i="1"/>
  <c r="R53" i="1"/>
  <c r="R57" i="1"/>
  <c r="R42" i="1"/>
  <c r="R50" i="1"/>
  <c r="R59" i="1"/>
  <c r="R67" i="1"/>
  <c r="R47" i="1"/>
  <c r="R56" i="1"/>
  <c r="R64" i="1"/>
  <c r="T45" i="1"/>
  <c r="T44" i="1"/>
  <c r="T49" i="1"/>
  <c r="T57" i="1"/>
  <c r="T61" i="1"/>
  <c r="T66" i="1"/>
  <c r="T47" i="1"/>
  <c r="T56" i="1"/>
  <c r="T64" i="1"/>
  <c r="T42" i="1"/>
  <c r="T50" i="1"/>
  <c r="T59" i="1"/>
  <c r="T67" i="1"/>
  <c r="AB68" i="1"/>
  <c r="AB66" i="1"/>
  <c r="AB64" i="1"/>
  <c r="AB62" i="1"/>
  <c r="AB60" i="1"/>
  <c r="AB58" i="1"/>
  <c r="AB56" i="1"/>
  <c r="AB54" i="1"/>
  <c r="AB52" i="1"/>
  <c r="AB50" i="1"/>
  <c r="AB48" i="1"/>
  <c r="AB46" i="1"/>
  <c r="AB44" i="1"/>
  <c r="AB42" i="1"/>
  <c r="T6" i="9"/>
  <c r="U5" i="9"/>
  <c r="S5" i="9"/>
  <c r="AA3" i="9"/>
  <c r="U3" i="9"/>
  <c r="S3" i="9"/>
  <c r="U43" i="1"/>
  <c r="U50" i="1"/>
  <c r="AJ7" i="9"/>
  <c r="V63" i="1"/>
  <c r="V53" i="1"/>
  <c r="V59" i="1"/>
  <c r="V46" i="1"/>
  <c r="V41" i="1"/>
  <c r="V58" i="1"/>
  <c r="V44" i="1"/>
  <c r="V52" i="1"/>
  <c r="V61" i="1"/>
  <c r="V69" i="1"/>
  <c r="V43" i="1"/>
  <c r="V51" i="1"/>
  <c r="V60" i="1"/>
  <c r="E68" i="1"/>
  <c r="E43" i="1"/>
  <c r="AB41" i="1"/>
  <c r="AB45" i="1"/>
  <c r="AB49" i="1"/>
  <c r="AB53" i="1"/>
  <c r="AB57" i="1"/>
  <c r="AB61" i="1"/>
  <c r="AB65" i="1"/>
  <c r="AB69" i="1"/>
  <c r="Y73" i="1"/>
  <c r="T62" i="1"/>
  <c r="R61" i="1"/>
  <c r="AF7" i="9"/>
  <c r="R58" i="1"/>
  <c r="R45" i="1"/>
  <c r="R62" i="1"/>
  <c r="T54" i="1"/>
  <c r="AH7" i="9"/>
  <c r="T51" i="1"/>
  <c r="R60" i="1"/>
  <c r="R43" i="1"/>
  <c r="R54" i="1"/>
  <c r="R65" i="1"/>
  <c r="U2" i="9"/>
  <c r="R66" i="1"/>
  <c r="R73" i="1"/>
  <c r="R74" i="1"/>
  <c r="E47" i="1"/>
  <c r="E46" i="1"/>
  <c r="E44" i="1"/>
  <c r="T69" i="1"/>
  <c r="T58" i="1"/>
  <c r="T48" i="1"/>
  <c r="T73" i="1"/>
  <c r="T74" i="1"/>
  <c r="V74" i="1"/>
  <c r="AB43" i="1"/>
  <c r="AB47" i="1"/>
  <c r="AB51" i="1"/>
  <c r="AB55" i="1"/>
  <c r="AB59" i="1"/>
  <c r="AB63" i="1"/>
  <c r="AB67" i="1"/>
  <c r="AB71" i="1"/>
  <c r="AA69" i="1"/>
  <c r="Z48" i="1"/>
  <c r="Z56" i="1"/>
  <c r="Z64" i="1"/>
  <c r="AA54" i="1"/>
  <c r="Z48" i="2"/>
  <c r="Z42" i="2"/>
  <c r="Z38" i="2"/>
  <c r="Z34" i="2"/>
  <c r="Z47" i="2"/>
  <c r="Z43" i="2"/>
  <c r="Z39" i="2"/>
  <c r="Z35" i="2"/>
  <c r="Z46" i="2"/>
  <c r="I59" i="1" l="1"/>
  <c r="I69" i="1"/>
  <c r="I57" i="1"/>
  <c r="W7" i="9"/>
  <c r="L69" i="1"/>
  <c r="P65" i="12"/>
  <c r="P67" i="12"/>
  <c r="P47" i="12"/>
  <c r="P53" i="12"/>
  <c r="P59" i="12"/>
  <c r="P66" i="12"/>
  <c r="P40" i="12"/>
  <c r="P48" i="12"/>
  <c r="P54" i="12"/>
  <c r="P60" i="12"/>
  <c r="P49" i="12"/>
  <c r="P57" i="12"/>
  <c r="P72" i="12"/>
  <c r="P51" i="12"/>
  <c r="P50" i="12"/>
  <c r="P58" i="12"/>
  <c r="P41" i="12"/>
  <c r="P46" i="12"/>
  <c r="P56" i="12"/>
  <c r="P64" i="12"/>
  <c r="P61" i="12"/>
  <c r="O66" i="13"/>
  <c r="O33" i="1"/>
  <c r="O66" i="1" s="1"/>
  <c r="O47" i="13"/>
  <c r="O51" i="13"/>
  <c r="O55" i="13"/>
  <c r="I36" i="1"/>
  <c r="I73" i="1" s="1"/>
  <c r="K37" i="1"/>
  <c r="I45" i="14"/>
  <c r="I42" i="14"/>
  <c r="I39" i="14"/>
  <c r="I50" i="14"/>
  <c r="I36" i="14"/>
  <c r="I41" i="14"/>
  <c r="I40" i="14"/>
  <c r="I44" i="14"/>
  <c r="M36" i="15"/>
  <c r="M35" i="15"/>
  <c r="M48" i="15"/>
  <c r="M45" i="15"/>
  <c r="M41" i="15"/>
  <c r="M46" i="15"/>
  <c r="M42" i="15"/>
  <c r="M40" i="15"/>
  <c r="M49" i="15"/>
  <c r="M37" i="15"/>
  <c r="M38" i="15"/>
  <c r="K36" i="18"/>
  <c r="K42" i="18"/>
  <c r="K37" i="18"/>
  <c r="K43" i="18"/>
  <c r="K49" i="18"/>
  <c r="K38" i="18"/>
  <c r="K44" i="18"/>
  <c r="K50" i="18"/>
  <c r="K35" i="18"/>
  <c r="K41" i="18"/>
  <c r="K47" i="18"/>
  <c r="K54" i="18" s="1"/>
  <c r="K33" i="18"/>
  <c r="K53" i="18" s="1"/>
  <c r="K51" i="18"/>
  <c r="K46" i="18"/>
  <c r="K34" i="18"/>
  <c r="K45" i="18"/>
  <c r="AK129" i="9"/>
  <c r="W33" i="3"/>
  <c r="W32" i="3"/>
  <c r="W34" i="3"/>
  <c r="W41" i="3"/>
  <c r="W40" i="3"/>
  <c r="W38" i="3"/>
  <c r="W44" i="3"/>
  <c r="W45" i="3"/>
  <c r="W37" i="3"/>
  <c r="W42" i="3"/>
  <c r="W36" i="3"/>
  <c r="W46" i="3"/>
  <c r="AA53" i="1"/>
  <c r="AA70" i="1" s="1"/>
  <c r="Y49" i="1"/>
  <c r="K48" i="18"/>
  <c r="Y162" i="9"/>
  <c r="K49" i="5"/>
  <c r="L37" i="20"/>
  <c r="L43" i="20"/>
  <c r="L38" i="20"/>
  <c r="L44" i="20"/>
  <c r="L33" i="20"/>
  <c r="L39" i="20"/>
  <c r="L45" i="20"/>
  <c r="L36" i="20"/>
  <c r="L42" i="20"/>
  <c r="L34" i="20"/>
  <c r="L40" i="20"/>
  <c r="L46" i="20"/>
  <c r="L19" i="3"/>
  <c r="L33" i="3" s="1"/>
  <c r="L47" i="20"/>
  <c r="L35" i="20"/>
  <c r="L48" i="20" s="1"/>
  <c r="J41" i="21"/>
  <c r="J42" i="21"/>
  <c r="J43" i="21"/>
  <c r="J40" i="21"/>
  <c r="J46" i="21"/>
  <c r="J33" i="21"/>
  <c r="J48" i="21" s="1"/>
  <c r="J37" i="21"/>
  <c r="J36" i="21"/>
  <c r="J39" i="21"/>
  <c r="J44" i="21"/>
  <c r="AM91" i="9"/>
  <c r="Y37" i="5"/>
  <c r="Y43" i="5"/>
  <c r="Y49" i="5"/>
  <c r="Y33" i="5"/>
  <c r="Y39" i="5"/>
  <c r="Y38" i="5"/>
  <c r="Y44" i="5"/>
  <c r="Y50" i="5"/>
  <c r="Y45" i="5"/>
  <c r="Y36" i="5"/>
  <c r="Y42" i="5"/>
  <c r="Y48" i="5"/>
  <c r="AA49" i="1"/>
  <c r="AA35" i="5"/>
  <c r="Y72" i="1"/>
  <c r="I71" i="13"/>
  <c r="J48" i="2"/>
  <c r="X47" i="9"/>
  <c r="L41" i="20"/>
  <c r="AA47" i="2"/>
  <c r="AA62" i="1"/>
  <c r="AA71" i="1"/>
  <c r="AB39" i="5"/>
  <c r="AA41" i="5"/>
  <c r="Y52" i="1"/>
  <c r="Y41" i="5"/>
  <c r="U54" i="5"/>
  <c r="O63" i="13"/>
  <c r="M44" i="15"/>
  <c r="W35" i="5"/>
  <c r="D63" i="13"/>
  <c r="U34" i="2"/>
  <c r="U48" i="2"/>
  <c r="P62" i="12"/>
  <c r="K58" i="12"/>
  <c r="K33" i="1"/>
  <c r="C40" i="13"/>
  <c r="C62" i="13"/>
  <c r="C50" i="13"/>
  <c r="M35" i="1"/>
  <c r="O36" i="1"/>
  <c r="P59" i="1"/>
  <c r="I53" i="1"/>
  <c r="I47" i="1"/>
  <c r="M4" i="2"/>
  <c r="AA44" i="9" s="1"/>
  <c r="M22" i="14"/>
  <c r="M33" i="14"/>
  <c r="E38" i="18"/>
  <c r="E44" i="18"/>
  <c r="E33" i="18"/>
  <c r="E39" i="18"/>
  <c r="E45" i="18"/>
  <c r="E34" i="18"/>
  <c r="E40" i="18"/>
  <c r="E46" i="18"/>
  <c r="E37" i="18"/>
  <c r="E43" i="18"/>
  <c r="E49" i="18"/>
  <c r="E36" i="18"/>
  <c r="E42" i="18"/>
  <c r="E48" i="18"/>
  <c r="E50" i="18"/>
  <c r="E35" i="18"/>
  <c r="E41" i="18"/>
  <c r="E47" i="18"/>
  <c r="AM47" i="9"/>
  <c r="Y39" i="2"/>
  <c r="Y35" i="2"/>
  <c r="Y49" i="2"/>
  <c r="Y36" i="2"/>
  <c r="Y48" i="2"/>
  <c r="Y40" i="2"/>
  <c r="AA52" i="1"/>
  <c r="AM7" i="9"/>
  <c r="I51" i="13"/>
  <c r="P52" i="12"/>
  <c r="L41" i="12"/>
  <c r="L60" i="12"/>
  <c r="L46" i="12"/>
  <c r="L52" i="12"/>
  <c r="L49" i="12"/>
  <c r="L63" i="12"/>
  <c r="L47" i="12"/>
  <c r="L33" i="1"/>
  <c r="L56" i="12"/>
  <c r="L48" i="12"/>
  <c r="L59" i="12"/>
  <c r="L61" i="12"/>
  <c r="L64" i="12"/>
  <c r="L62" i="12"/>
  <c r="L55" i="12"/>
  <c r="L45" i="12"/>
  <c r="D36" i="1"/>
  <c r="D73" i="1" s="1"/>
  <c r="D71" i="12"/>
  <c r="P71" i="12"/>
  <c r="P36" i="1"/>
  <c r="F47" i="20"/>
  <c r="F33" i="20"/>
  <c r="F39" i="20"/>
  <c r="F45" i="20"/>
  <c r="F34" i="20"/>
  <c r="F40" i="20"/>
  <c r="F46" i="20"/>
  <c r="F35" i="20"/>
  <c r="F41" i="20"/>
  <c r="F38" i="20"/>
  <c r="F48" i="20" s="1"/>
  <c r="F44" i="20"/>
  <c r="F37" i="20"/>
  <c r="F43" i="20"/>
  <c r="F19" i="3"/>
  <c r="F40" i="3" s="1"/>
  <c r="F42" i="20"/>
  <c r="D47" i="21"/>
  <c r="D34" i="21"/>
  <c r="D35" i="21"/>
  <c r="D44" i="21"/>
  <c r="D36" i="21"/>
  <c r="D48" i="21" s="1"/>
  <c r="D37" i="21"/>
  <c r="D38" i="21"/>
  <c r="D39" i="21"/>
  <c r="D45" i="21"/>
  <c r="D33" i="21"/>
  <c r="D40" i="21"/>
  <c r="D46" i="21"/>
  <c r="D43" i="21"/>
  <c r="D42" i="21"/>
  <c r="D41" i="21"/>
  <c r="AL91" i="9"/>
  <c r="X47" i="5"/>
  <c r="X37" i="5"/>
  <c r="X42" i="5"/>
  <c r="X41" i="5"/>
  <c r="X44" i="5"/>
  <c r="X35" i="5"/>
  <c r="X43" i="5"/>
  <c r="X40" i="5"/>
  <c r="X51" i="5"/>
  <c r="X46" i="5"/>
  <c r="X33" i="5"/>
  <c r="X48" i="5"/>
  <c r="X39" i="5"/>
  <c r="X38" i="5"/>
  <c r="Y71" i="1"/>
  <c r="AA59" i="1"/>
  <c r="Y34" i="5"/>
  <c r="W49" i="5"/>
  <c r="Y61" i="1"/>
  <c r="Y47" i="5"/>
  <c r="L51" i="12"/>
  <c r="P33" i="1"/>
  <c r="W39" i="3"/>
  <c r="P42" i="12"/>
  <c r="I33" i="14"/>
  <c r="I51" i="14" s="1"/>
  <c r="K39" i="18"/>
  <c r="J35" i="21"/>
  <c r="L49" i="15"/>
  <c r="L39" i="15"/>
  <c r="L34" i="15"/>
  <c r="AO47" i="9"/>
  <c r="AA44" i="2"/>
  <c r="I40" i="13"/>
  <c r="I48" i="13"/>
  <c r="I41" i="13"/>
  <c r="I49" i="13"/>
  <c r="I45" i="13"/>
  <c r="I47" i="13"/>
  <c r="I46" i="13"/>
  <c r="I42" i="13"/>
  <c r="I52" i="13"/>
  <c r="E69" i="13"/>
  <c r="E34" i="1"/>
  <c r="E71" i="1" s="1"/>
  <c r="E37" i="1"/>
  <c r="E74" i="1" s="1"/>
  <c r="D61" i="1"/>
  <c r="I42" i="15"/>
  <c r="I44" i="15"/>
  <c r="I43" i="15"/>
  <c r="Q33" i="18"/>
  <c r="Q53" i="18" s="1"/>
  <c r="Q39" i="18"/>
  <c r="Q45" i="18"/>
  <c r="Q34" i="18"/>
  <c r="Q40" i="18"/>
  <c r="Q46" i="18"/>
  <c r="Q35" i="18"/>
  <c r="Q41" i="18"/>
  <c r="Q47" i="18"/>
  <c r="Q54" i="18" s="1"/>
  <c r="Q38" i="18"/>
  <c r="Q44" i="18"/>
  <c r="Q50" i="18"/>
  <c r="Q48" i="18"/>
  <c r="Q51" i="18"/>
  <c r="Q43" i="18"/>
  <c r="Q52" i="18" s="1"/>
  <c r="Q42" i="18"/>
  <c r="Q49" i="18"/>
  <c r="AK91" i="9"/>
  <c r="W39" i="5"/>
  <c r="W34" i="5"/>
  <c r="W53" i="5" s="1"/>
  <c r="W46" i="5"/>
  <c r="W33" i="5"/>
  <c r="W47" i="5"/>
  <c r="W36" i="5"/>
  <c r="W48" i="5"/>
  <c r="W40" i="5"/>
  <c r="W44" i="5"/>
  <c r="W37" i="5"/>
  <c r="W42" i="5"/>
  <c r="W51" i="5"/>
  <c r="W38" i="5"/>
  <c r="W41" i="5"/>
  <c r="Y69" i="1"/>
  <c r="Y44" i="1"/>
  <c r="Y56" i="1"/>
  <c r="Y68" i="1"/>
  <c r="Y57" i="1"/>
  <c r="Y45" i="1"/>
  <c r="Y46" i="1"/>
  <c r="Y58" i="1"/>
  <c r="Y67" i="1"/>
  <c r="Y55" i="1"/>
  <c r="Y43" i="1"/>
  <c r="Y48" i="1"/>
  <c r="Y53" i="1"/>
  <c r="Y41" i="1"/>
  <c r="Y42" i="1"/>
  <c r="Y54" i="1"/>
  <c r="Y66" i="1"/>
  <c r="Y59" i="1"/>
  <c r="Y47" i="1"/>
  <c r="Y60" i="1"/>
  <c r="Y65" i="1"/>
  <c r="AO7" i="9"/>
  <c r="AA74" i="1"/>
  <c r="AA61" i="1"/>
  <c r="AA47" i="1"/>
  <c r="AA46" i="1"/>
  <c r="AA58" i="1"/>
  <c r="AA41" i="1"/>
  <c r="AA65" i="1"/>
  <c r="AA51" i="1"/>
  <c r="AA48" i="1"/>
  <c r="AA60" i="1"/>
  <c r="AA72" i="1"/>
  <c r="AA57" i="1"/>
  <c r="AA43" i="1"/>
  <c r="AA67" i="1"/>
  <c r="AA44" i="1"/>
  <c r="AA56" i="1"/>
  <c r="AO91" i="9"/>
  <c r="AA37" i="5"/>
  <c r="AA43" i="5"/>
  <c r="AA49" i="5"/>
  <c r="AA39" i="5"/>
  <c r="AA33" i="5"/>
  <c r="AA36" i="5"/>
  <c r="AA42" i="5"/>
  <c r="AA48" i="5"/>
  <c r="AA45" i="5"/>
  <c r="AA34" i="5"/>
  <c r="AA53" i="5" s="1"/>
  <c r="AA40" i="5"/>
  <c r="AA46" i="5"/>
  <c r="AA51" i="5"/>
  <c r="AA63" i="1"/>
  <c r="Y74" i="1"/>
  <c r="O9" i="11"/>
  <c r="O7" i="4"/>
  <c r="F42" i="12"/>
  <c r="F53" i="12"/>
  <c r="F58" i="12"/>
  <c r="F62" i="12"/>
  <c r="F45" i="12"/>
  <c r="F49" i="12"/>
  <c r="F54" i="12"/>
  <c r="F59" i="12"/>
  <c r="F63" i="12"/>
  <c r="F40" i="12"/>
  <c r="F46" i="12"/>
  <c r="F55" i="12"/>
  <c r="F60" i="12"/>
  <c r="F64" i="12"/>
  <c r="F48" i="12"/>
  <c r="F52" i="12"/>
  <c r="F57" i="12"/>
  <c r="F51" i="12"/>
  <c r="F56" i="12"/>
  <c r="F47" i="12"/>
  <c r="F70" i="12"/>
  <c r="F61" i="12"/>
  <c r="F50" i="12"/>
  <c r="F69" i="12"/>
  <c r="F72" i="12"/>
  <c r="F37" i="1"/>
  <c r="D40" i="13"/>
  <c r="D48" i="13"/>
  <c r="D54" i="13"/>
  <c r="D60" i="13"/>
  <c r="D41" i="13"/>
  <c r="D49" i="13"/>
  <c r="D55" i="13"/>
  <c r="D61" i="13"/>
  <c r="D71" i="13"/>
  <c r="D47" i="13"/>
  <c r="D57" i="13"/>
  <c r="D33" i="1"/>
  <c r="D72" i="13"/>
  <c r="D65" i="13"/>
  <c r="D50" i="13"/>
  <c r="D68" i="13" s="1"/>
  <c r="D58" i="13"/>
  <c r="D51" i="13"/>
  <c r="D46" i="13"/>
  <c r="D56" i="13"/>
  <c r="D64" i="13"/>
  <c r="D59" i="13"/>
  <c r="P47" i="21"/>
  <c r="P37" i="21"/>
  <c r="P39" i="21"/>
  <c r="P45" i="21"/>
  <c r="P40" i="21"/>
  <c r="P46" i="21"/>
  <c r="P41" i="21"/>
  <c r="P33" i="21"/>
  <c r="P35" i="21"/>
  <c r="P36" i="21"/>
  <c r="P48" i="21" s="1"/>
  <c r="P38" i="21"/>
  <c r="P44" i="21"/>
  <c r="P34" i="21"/>
  <c r="P43" i="21"/>
  <c r="P42" i="21"/>
  <c r="AP91" i="9"/>
  <c r="AB35" i="5"/>
  <c r="AB41" i="5"/>
  <c r="AB47" i="5"/>
  <c r="AB37" i="5"/>
  <c r="AB38" i="5"/>
  <c r="AB44" i="5"/>
  <c r="AB50" i="5"/>
  <c r="AB34" i="5"/>
  <c r="AB53" i="5" s="1"/>
  <c r="AB43" i="5"/>
  <c r="AB36" i="5"/>
  <c r="AB42" i="5"/>
  <c r="AB48" i="5"/>
  <c r="AA50" i="1"/>
  <c r="Y51" i="1"/>
  <c r="R5" i="9"/>
  <c r="Y44" i="2"/>
  <c r="I50" i="13"/>
  <c r="D52" i="13"/>
  <c r="P45" i="12"/>
  <c r="AA66" i="1"/>
  <c r="AA55" i="1"/>
  <c r="AA45" i="1"/>
  <c r="AA43" i="2"/>
  <c r="AA64" i="1"/>
  <c r="Y63" i="1"/>
  <c r="AA44" i="5"/>
  <c r="AB46" i="5"/>
  <c r="Y62" i="1"/>
  <c r="Y46" i="5"/>
  <c r="L53" i="12"/>
  <c r="W35" i="3"/>
  <c r="W43" i="5"/>
  <c r="P19" i="3"/>
  <c r="D69" i="13"/>
  <c r="D42" i="13"/>
  <c r="P63" i="12"/>
  <c r="I37" i="14"/>
  <c r="K40" i="18"/>
  <c r="Q37" i="18"/>
  <c r="E42" i="1"/>
  <c r="E60" i="1"/>
  <c r="E48" i="1"/>
  <c r="Q37" i="3"/>
  <c r="M32" i="3"/>
  <c r="M44" i="3"/>
  <c r="G51" i="5"/>
  <c r="H53" i="19"/>
  <c r="Q33" i="3"/>
  <c r="Q44" i="3"/>
  <c r="J9" i="10"/>
  <c r="J7" i="4"/>
  <c r="F33" i="14"/>
  <c r="F48" i="14"/>
  <c r="F38" i="14"/>
  <c r="F51" i="14" s="1"/>
  <c r="F46" i="14"/>
  <c r="F43" i="14"/>
  <c r="F34" i="14"/>
  <c r="F22" i="2"/>
  <c r="F45" i="2" s="1"/>
  <c r="Q35" i="3"/>
  <c r="J54" i="18"/>
  <c r="G52" i="19"/>
  <c r="E48" i="20"/>
  <c r="N63" i="13"/>
  <c r="N57" i="13"/>
  <c r="N51" i="13"/>
  <c r="N45" i="13"/>
  <c r="H69" i="13"/>
  <c r="H33" i="1"/>
  <c r="H56" i="13"/>
  <c r="H44" i="15"/>
  <c r="J33" i="18"/>
  <c r="D48" i="14"/>
  <c r="D36" i="14"/>
  <c r="D49" i="14"/>
  <c r="D35" i="14"/>
  <c r="D44" i="14"/>
  <c r="D39" i="14"/>
  <c r="D33" i="14"/>
  <c r="B47" i="20"/>
  <c r="B35" i="20"/>
  <c r="B41" i="20"/>
  <c r="B36" i="20"/>
  <c r="B42" i="20"/>
  <c r="B37" i="20"/>
  <c r="B43" i="20"/>
  <c r="B48" i="20" s="1"/>
  <c r="B34" i="20"/>
  <c r="B40" i="20"/>
  <c r="B46" i="20"/>
  <c r="G47" i="20"/>
  <c r="G34" i="20"/>
  <c r="G48" i="20" s="1"/>
  <c r="G37" i="20"/>
  <c r="G40" i="20"/>
  <c r="G43" i="20"/>
  <c r="G46" i="20"/>
  <c r="G35" i="20"/>
  <c r="G38" i="20"/>
  <c r="G41" i="20"/>
  <c r="G44" i="20"/>
  <c r="M35" i="20"/>
  <c r="M38" i="20"/>
  <c r="M41" i="20"/>
  <c r="M44" i="20"/>
  <c r="M34" i="20"/>
  <c r="M37" i="20"/>
  <c r="M40" i="20"/>
  <c r="M43" i="20"/>
  <c r="M46" i="20"/>
  <c r="E47" i="21"/>
  <c r="E34" i="21"/>
  <c r="E48" i="21" s="1"/>
  <c r="E37" i="21"/>
  <c r="E40" i="21"/>
  <c r="E43" i="21"/>
  <c r="E46" i="21"/>
  <c r="E35" i="21"/>
  <c r="E38" i="21"/>
  <c r="E41" i="21"/>
  <c r="E44" i="21"/>
  <c r="K47" i="21"/>
  <c r="K33" i="21"/>
  <c r="K36" i="21"/>
  <c r="K39" i="21"/>
  <c r="K42" i="21"/>
  <c r="K45" i="21"/>
  <c r="K35" i="21"/>
  <c r="K38" i="21"/>
  <c r="K41" i="21"/>
  <c r="K44" i="21"/>
  <c r="Q47" i="21"/>
  <c r="Q34" i="21"/>
  <c r="Q37" i="21"/>
  <c r="Q40" i="21"/>
  <c r="Q43" i="21"/>
  <c r="Q46" i="21"/>
  <c r="Q35" i="21"/>
  <c r="Q38" i="21"/>
  <c r="Q41" i="21"/>
  <c r="Q44" i="21"/>
  <c r="H53" i="18"/>
  <c r="Q48" i="20"/>
  <c r="N62" i="13"/>
  <c r="N56" i="13"/>
  <c r="N50" i="13"/>
  <c r="N42" i="13"/>
  <c r="N68" i="13" s="1"/>
  <c r="H72" i="13"/>
  <c r="D51" i="19"/>
  <c r="D33" i="19"/>
  <c r="D36" i="19"/>
  <c r="D39" i="19"/>
  <c r="D42" i="19"/>
  <c r="D45" i="19"/>
  <c r="D48" i="19"/>
  <c r="D35" i="19"/>
  <c r="D38" i="19"/>
  <c r="D41" i="19"/>
  <c r="D44" i="19"/>
  <c r="D47" i="19"/>
  <c r="D50" i="19"/>
  <c r="D54" i="19" s="1"/>
  <c r="J34" i="19"/>
  <c r="J37" i="19"/>
  <c r="J40" i="19"/>
  <c r="J43" i="19"/>
  <c r="J46" i="19"/>
  <c r="J49" i="19"/>
  <c r="J52" i="19" s="1"/>
  <c r="J35" i="19"/>
  <c r="J38" i="19"/>
  <c r="J41" i="19"/>
  <c r="J44" i="19"/>
  <c r="J47" i="19"/>
  <c r="J54" i="19" s="1"/>
  <c r="J50" i="19"/>
  <c r="P51" i="19"/>
  <c r="P33" i="19"/>
  <c r="P36" i="19"/>
  <c r="P39" i="19"/>
  <c r="P42" i="19"/>
  <c r="P45" i="19"/>
  <c r="P48" i="19"/>
  <c r="P35" i="19"/>
  <c r="P38" i="19"/>
  <c r="P41" i="19"/>
  <c r="P44" i="19"/>
  <c r="P47" i="19"/>
  <c r="P50" i="19"/>
  <c r="H55" i="13"/>
  <c r="H63" i="13"/>
  <c r="H41" i="13"/>
  <c r="H68" i="13" s="1"/>
  <c r="H61" i="13"/>
  <c r="F42" i="15"/>
  <c r="F47" i="15"/>
  <c r="D33" i="18"/>
  <c r="D38" i="18"/>
  <c r="D39" i="18"/>
  <c r="D45" i="18"/>
  <c r="D49" i="18"/>
  <c r="D52" i="18" s="1"/>
  <c r="D36" i="18"/>
  <c r="D42" i="18"/>
  <c r="J51" i="18"/>
  <c r="J36" i="18"/>
  <c r="J37" i="18"/>
  <c r="J52" i="18" s="1"/>
  <c r="J43" i="18"/>
  <c r="J34" i="18"/>
  <c r="J40" i="18"/>
  <c r="J46" i="18"/>
  <c r="J49" i="18"/>
  <c r="P33" i="18"/>
  <c r="P34" i="18"/>
  <c r="P52" i="18" s="1"/>
  <c r="P40" i="18"/>
  <c r="P46" i="18"/>
  <c r="P49" i="18"/>
  <c r="P37" i="18"/>
  <c r="P43" i="18"/>
  <c r="K51" i="19"/>
  <c r="K54" i="19" s="1"/>
  <c r="K34" i="19"/>
  <c r="K37" i="19"/>
  <c r="K40" i="19"/>
  <c r="K43" i="19"/>
  <c r="K46" i="19"/>
  <c r="K49" i="19"/>
  <c r="K33" i="19"/>
  <c r="K36" i="19"/>
  <c r="K39" i="19"/>
  <c r="K42" i="19"/>
  <c r="K45" i="19"/>
  <c r="K48" i="19"/>
  <c r="K42" i="5"/>
  <c r="P40" i="14"/>
  <c r="R45" i="3"/>
  <c r="M9" i="4"/>
  <c r="M15" i="4" s="1"/>
  <c r="K33" i="4"/>
  <c r="D69" i="12"/>
  <c r="P69" i="12"/>
  <c r="L70" i="12"/>
  <c r="H36" i="1"/>
  <c r="K35" i="1"/>
  <c r="K72" i="1" s="1"/>
  <c r="G36" i="1"/>
  <c r="O37" i="1"/>
  <c r="O74" i="1" s="1"/>
  <c r="D50" i="1"/>
  <c r="E66" i="1"/>
  <c r="I62" i="1"/>
  <c r="I49" i="1"/>
  <c r="L46" i="1"/>
  <c r="O43" i="1"/>
  <c r="P42" i="1"/>
  <c r="G34" i="5"/>
  <c r="P50" i="14"/>
  <c r="G72" i="12"/>
  <c r="N70" i="13"/>
  <c r="B22" i="14"/>
  <c r="N22" i="15"/>
  <c r="G24" i="5"/>
  <c r="H25" i="5"/>
  <c r="N25" i="5"/>
  <c r="S45" i="5"/>
  <c r="H71" i="1"/>
  <c r="O35" i="1"/>
  <c r="K71" i="13"/>
  <c r="P63" i="1"/>
  <c r="K56" i="1"/>
  <c r="L54" i="1"/>
  <c r="P50" i="1"/>
  <c r="E49" i="1"/>
  <c r="J44" i="1"/>
  <c r="O22" i="14"/>
  <c r="O36" i="14" s="1"/>
  <c r="O22" i="15"/>
  <c r="O36" i="15" s="1"/>
  <c r="I25" i="5"/>
  <c r="O25" i="5"/>
  <c r="S42" i="5"/>
  <c r="T41" i="5"/>
  <c r="Z72" i="1"/>
  <c r="E27" i="4"/>
  <c r="O69" i="12"/>
  <c r="M71" i="12"/>
  <c r="O72" i="12"/>
  <c r="N43" i="5"/>
  <c r="J19" i="3"/>
  <c r="J41" i="3" s="1"/>
  <c r="S51" i="5"/>
  <c r="F48" i="2"/>
  <c r="F41" i="2"/>
  <c r="F37" i="2"/>
  <c r="F50" i="2"/>
  <c r="F40" i="2"/>
  <c r="F44" i="2"/>
  <c r="AB5" i="9"/>
  <c r="S2" i="9"/>
  <c r="E41" i="1"/>
  <c r="C22" i="14"/>
  <c r="C46" i="14" s="1"/>
  <c r="G22" i="14"/>
  <c r="K22" i="15"/>
  <c r="K33" i="15" s="1"/>
  <c r="M51" i="19"/>
  <c r="M33" i="19"/>
  <c r="M34" i="19"/>
  <c r="M52" i="19" s="1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C53" i="5"/>
  <c r="C52" i="5"/>
  <c r="U88" i="9"/>
  <c r="G40" i="5"/>
  <c r="I43" i="5"/>
  <c r="T34" i="3"/>
  <c r="T39" i="3"/>
  <c r="T37" i="3"/>
  <c r="T32" i="3"/>
  <c r="T35" i="3"/>
  <c r="T33" i="3"/>
  <c r="T36" i="3"/>
  <c r="T38" i="3"/>
  <c r="T41" i="3"/>
  <c r="T40" i="3"/>
  <c r="T46" i="3"/>
  <c r="T45" i="3"/>
  <c r="T44" i="3"/>
  <c r="U44" i="1"/>
  <c r="U47" i="1"/>
  <c r="AI7" i="9"/>
  <c r="U67" i="1"/>
  <c r="U52" i="1"/>
  <c r="U61" i="1"/>
  <c r="U54" i="1"/>
  <c r="U70" i="1" s="1"/>
  <c r="U68" i="1"/>
  <c r="U48" i="1"/>
  <c r="U51" i="1"/>
  <c r="U41" i="1"/>
  <c r="U53" i="1"/>
  <c r="U69" i="1"/>
  <c r="U49" i="1"/>
  <c r="U57" i="1"/>
  <c r="U60" i="1"/>
  <c r="U58" i="1"/>
  <c r="U73" i="1"/>
  <c r="U56" i="1"/>
  <c r="U66" i="1"/>
  <c r="V22" i="2"/>
  <c r="V46" i="2" s="1"/>
  <c r="AJ129" i="9"/>
  <c r="V41" i="3"/>
  <c r="V39" i="3"/>
  <c r="V34" i="3"/>
  <c r="V33" i="3"/>
  <c r="V32" i="3"/>
  <c r="V40" i="3"/>
  <c r="W74" i="1"/>
  <c r="X22" i="2"/>
  <c r="AL47" i="9" s="1"/>
  <c r="X46" i="2"/>
  <c r="AL129" i="9"/>
  <c r="X37" i="3"/>
  <c r="X34" i="3"/>
  <c r="X33" i="3"/>
  <c r="X45" i="3"/>
  <c r="X42" i="3"/>
  <c r="AN91" i="9"/>
  <c r="Z40" i="5"/>
  <c r="Z48" i="5"/>
  <c r="Z37" i="5"/>
  <c r="Z45" i="5"/>
  <c r="Z38" i="5"/>
  <c r="Z46" i="5"/>
  <c r="Z35" i="5"/>
  <c r="Z43" i="5"/>
  <c r="Z65" i="1"/>
  <c r="Z61" i="1"/>
  <c r="Z57" i="1"/>
  <c r="Z53" i="1"/>
  <c r="Z49" i="1"/>
  <c r="Z45" i="1"/>
  <c r="Z41" i="1"/>
  <c r="Z62" i="1"/>
  <c r="Z54" i="1"/>
  <c r="Z46" i="1"/>
  <c r="U45" i="1"/>
  <c r="U65" i="1"/>
  <c r="Z39" i="5"/>
  <c r="Z42" i="5"/>
  <c r="F47" i="2"/>
  <c r="L67" i="1"/>
  <c r="F33" i="2"/>
  <c r="M15" i="11"/>
  <c r="E33" i="15"/>
  <c r="I49" i="5"/>
  <c r="O49" i="15"/>
  <c r="L69" i="12"/>
  <c r="W53" i="1"/>
  <c r="AH129" i="9"/>
  <c r="U64" i="1"/>
  <c r="K36" i="14"/>
  <c r="K39" i="14"/>
  <c r="K38" i="14"/>
  <c r="K35" i="14"/>
  <c r="K34" i="14"/>
  <c r="K47" i="14"/>
  <c r="K45" i="14"/>
  <c r="K42" i="14"/>
  <c r="K37" i="14"/>
  <c r="K48" i="14"/>
  <c r="G22" i="15"/>
  <c r="G33" i="15"/>
  <c r="K46" i="15"/>
  <c r="K17" i="2"/>
  <c r="I51" i="19"/>
  <c r="I33" i="19"/>
  <c r="I34" i="19"/>
  <c r="I35" i="19"/>
  <c r="I36" i="19"/>
  <c r="I37" i="19"/>
  <c r="I52" i="19" s="1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S85" i="9"/>
  <c r="AA85" i="9"/>
  <c r="Z68" i="1"/>
  <c r="Z44" i="5"/>
  <c r="F38" i="2"/>
  <c r="D49" i="5"/>
  <c r="D40" i="5"/>
  <c r="D39" i="5"/>
  <c r="Q9" i="11"/>
  <c r="X36" i="3"/>
  <c r="P37" i="15"/>
  <c r="P45" i="15"/>
  <c r="P22" i="2"/>
  <c r="P42" i="2" s="1"/>
  <c r="P44" i="15"/>
  <c r="P48" i="15"/>
  <c r="P39" i="15"/>
  <c r="C22" i="15"/>
  <c r="E45" i="15"/>
  <c r="E48" i="15"/>
  <c r="E49" i="15"/>
  <c r="E44" i="15"/>
  <c r="E46" i="15"/>
  <c r="H49" i="14"/>
  <c r="H43" i="14"/>
  <c r="H47" i="14"/>
  <c r="C49" i="12"/>
  <c r="C45" i="12"/>
  <c r="N67" i="12"/>
  <c r="N42" i="12"/>
  <c r="N46" i="12"/>
  <c r="N49" i="12"/>
  <c r="N58" i="12"/>
  <c r="N60" i="12"/>
  <c r="N63" i="12"/>
  <c r="N68" i="12" s="1"/>
  <c r="N66" i="12"/>
  <c r="N50" i="12"/>
  <c r="N52" i="12"/>
  <c r="N54" i="12"/>
  <c r="N56" i="12"/>
  <c r="N64" i="12"/>
  <c r="N41" i="12"/>
  <c r="N45" i="12"/>
  <c r="N47" i="12"/>
  <c r="N62" i="12"/>
  <c r="N65" i="12"/>
  <c r="N33" i="1"/>
  <c r="N52" i="1" s="1"/>
  <c r="N51" i="12"/>
  <c r="N53" i="12"/>
  <c r="N55" i="12"/>
  <c r="N59" i="12"/>
  <c r="N61" i="12"/>
  <c r="N70" i="12"/>
  <c r="N72" i="12"/>
  <c r="N48" i="12"/>
  <c r="N57" i="12"/>
  <c r="N71" i="12"/>
  <c r="D35" i="1"/>
  <c r="D72" i="1" s="1"/>
  <c r="D70" i="12"/>
  <c r="L36" i="1"/>
  <c r="L73" i="1" s="1"/>
  <c r="L71" i="12"/>
  <c r="V6" i="9"/>
  <c r="H67" i="1"/>
  <c r="O47" i="14"/>
  <c r="O43" i="14"/>
  <c r="O49" i="14"/>
  <c r="O40" i="14"/>
  <c r="O37" i="15"/>
  <c r="O41" i="15"/>
  <c r="G17" i="2"/>
  <c r="G46" i="2" s="1"/>
  <c r="G46" i="15"/>
  <c r="O17" i="2"/>
  <c r="E51" i="19"/>
  <c r="E33" i="19"/>
  <c r="E34" i="19"/>
  <c r="E52" i="19" s="1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Q51" i="19"/>
  <c r="Q33" i="19"/>
  <c r="Q53" i="19" s="1"/>
  <c r="Q34" i="19"/>
  <c r="Q35" i="19"/>
  <c r="Q36" i="19"/>
  <c r="Q37" i="19"/>
  <c r="Q52" i="19" s="1"/>
  <c r="Q38" i="19"/>
  <c r="Q39" i="19"/>
  <c r="Q40" i="19"/>
  <c r="Q41" i="19"/>
  <c r="Q42" i="19"/>
  <c r="Q43" i="19"/>
  <c r="Q44" i="19"/>
  <c r="Q45" i="19"/>
  <c r="Q46" i="19"/>
  <c r="Q47" i="19"/>
  <c r="Q48" i="19"/>
  <c r="Q49" i="19"/>
  <c r="Q50" i="19"/>
  <c r="Q23" i="5"/>
  <c r="Q33" i="5" s="1"/>
  <c r="S84" i="9"/>
  <c r="Y161" i="9"/>
  <c r="K48" i="5"/>
  <c r="AK7" i="9"/>
  <c r="W48" i="1"/>
  <c r="W65" i="1"/>
  <c r="W41" i="1"/>
  <c r="W49" i="1"/>
  <c r="W58" i="1"/>
  <c r="W66" i="1"/>
  <c r="W50" i="1"/>
  <c r="W44" i="1"/>
  <c r="W67" i="1"/>
  <c r="W45" i="1"/>
  <c r="W56" i="1"/>
  <c r="W68" i="1"/>
  <c r="W57" i="1"/>
  <c r="W52" i="1"/>
  <c r="W69" i="1"/>
  <c r="W47" i="1"/>
  <c r="W60" i="1"/>
  <c r="W42" i="1"/>
  <c r="W70" i="1" s="1"/>
  <c r="W63" i="1"/>
  <c r="W59" i="1"/>
  <c r="W73" i="1"/>
  <c r="W51" i="1"/>
  <c r="W62" i="1"/>
  <c r="W46" i="1"/>
  <c r="W72" i="1"/>
  <c r="Z60" i="1"/>
  <c r="Z52" i="1"/>
  <c r="Z44" i="1"/>
  <c r="Z73" i="1"/>
  <c r="U63" i="1"/>
  <c r="D67" i="1"/>
  <c r="Z41" i="5"/>
  <c r="Z67" i="1"/>
  <c r="Z63" i="1"/>
  <c r="Z59" i="1"/>
  <c r="Z55" i="1"/>
  <c r="Z51" i="1"/>
  <c r="Z47" i="1"/>
  <c r="Z43" i="1"/>
  <c r="Z66" i="1"/>
  <c r="Z58" i="1"/>
  <c r="Z50" i="1"/>
  <c r="Z42" i="1"/>
  <c r="Z71" i="1"/>
  <c r="U46" i="1"/>
  <c r="Z47" i="5"/>
  <c r="Z50" i="5"/>
  <c r="Z34" i="5"/>
  <c r="Z53" i="5" s="1"/>
  <c r="F34" i="2"/>
  <c r="I41" i="1"/>
  <c r="E36" i="15"/>
  <c r="U42" i="1"/>
  <c r="K70" i="13"/>
  <c r="O39" i="14"/>
  <c r="K40" i="14"/>
  <c r="W54" i="1"/>
  <c r="W61" i="1"/>
  <c r="X35" i="3"/>
  <c r="M33" i="3"/>
  <c r="M46" i="3"/>
  <c r="M41" i="3"/>
  <c r="M39" i="3"/>
  <c r="N69" i="12"/>
  <c r="K43" i="14"/>
  <c r="V38" i="3"/>
  <c r="G34" i="3"/>
  <c r="G36" i="3"/>
  <c r="V129" i="9"/>
  <c r="H40" i="3"/>
  <c r="E10" i="11"/>
  <c r="E9" i="4"/>
  <c r="E15" i="4" s="1"/>
  <c r="E15" i="11"/>
  <c r="O51" i="1"/>
  <c r="H43" i="3"/>
  <c r="L50" i="1"/>
  <c r="G35" i="3"/>
  <c r="G44" i="3"/>
  <c r="R49" i="2"/>
  <c r="R42" i="2"/>
  <c r="M47" i="15"/>
  <c r="M34" i="15"/>
  <c r="M33" i="15"/>
  <c r="M51" i="15" s="1"/>
  <c r="M43" i="15"/>
  <c r="M39" i="15"/>
  <c r="Y53" i="5"/>
  <c r="I72" i="1"/>
  <c r="R15" i="4"/>
  <c r="H38" i="3"/>
  <c r="P35" i="3"/>
  <c r="AD129" i="9"/>
  <c r="O40" i="5"/>
  <c r="K48" i="20"/>
  <c r="B50" i="14"/>
  <c r="B40" i="14"/>
  <c r="B41" i="14"/>
  <c r="B48" i="14"/>
  <c r="B33" i="14"/>
  <c r="B34" i="14"/>
  <c r="B43" i="14"/>
  <c r="B47" i="14"/>
  <c r="B46" i="14"/>
  <c r="J37" i="15"/>
  <c r="J50" i="15"/>
  <c r="J34" i="15"/>
  <c r="J44" i="15"/>
  <c r="J48" i="15"/>
  <c r="J33" i="15"/>
  <c r="J45" i="15"/>
  <c r="J40" i="15"/>
  <c r="J43" i="15"/>
  <c r="I48" i="14"/>
  <c r="C46" i="13"/>
  <c r="C42" i="13"/>
  <c r="R37" i="3"/>
  <c r="R72" i="1"/>
  <c r="G65" i="12"/>
  <c r="G48" i="12"/>
  <c r="G68" i="12" s="1"/>
  <c r="G51" i="12"/>
  <c r="G54" i="12"/>
  <c r="G59" i="12"/>
  <c r="G61" i="12"/>
  <c r="K41" i="12"/>
  <c r="K62" i="12"/>
  <c r="Q71" i="12"/>
  <c r="Q40" i="12"/>
  <c r="Q45" i="12"/>
  <c r="Q52" i="12"/>
  <c r="Q68" i="12" s="1"/>
  <c r="Q59" i="12"/>
  <c r="Q61" i="12"/>
  <c r="Q67" i="12"/>
  <c r="K33" i="3"/>
  <c r="K37" i="3"/>
  <c r="Y129" i="9"/>
  <c r="J43" i="14"/>
  <c r="J51" i="14" s="1"/>
  <c r="H74" i="1"/>
  <c r="H49" i="15"/>
  <c r="I49" i="14"/>
  <c r="Q48" i="14"/>
  <c r="N54" i="19"/>
  <c r="G62" i="12"/>
  <c r="Q57" i="12"/>
  <c r="G57" i="12"/>
  <c r="K54" i="12"/>
  <c r="Q48" i="12"/>
  <c r="Q47" i="12"/>
  <c r="Q46" i="12"/>
  <c r="R14" i="4"/>
  <c r="E65" i="12"/>
  <c r="E40" i="12"/>
  <c r="E42" i="12"/>
  <c r="E45" i="12"/>
  <c r="E52" i="12"/>
  <c r="E68" i="12" s="1"/>
  <c r="E56" i="12"/>
  <c r="E58" i="12"/>
  <c r="E63" i="12"/>
  <c r="E72" i="13"/>
  <c r="E65" i="13"/>
  <c r="E45" i="13"/>
  <c r="E48" i="13"/>
  <c r="I62" i="13"/>
  <c r="I63" i="13"/>
  <c r="Q61" i="13"/>
  <c r="Q66" i="13"/>
  <c r="E71" i="13"/>
  <c r="E24" i="5"/>
  <c r="I43" i="14"/>
  <c r="I34" i="14"/>
  <c r="N48" i="15"/>
  <c r="N36" i="15"/>
  <c r="B47" i="21"/>
  <c r="B34" i="21"/>
  <c r="B38" i="21"/>
  <c r="F47" i="21"/>
  <c r="F33" i="21"/>
  <c r="F36" i="21"/>
  <c r="F48" i="21" s="1"/>
  <c r="J47" i="21"/>
  <c r="J34" i="21"/>
  <c r="J38" i="21"/>
  <c r="N32" i="3"/>
  <c r="K40" i="3"/>
  <c r="K42" i="3"/>
  <c r="O42" i="3"/>
  <c r="Q43" i="3"/>
  <c r="Q45" i="3"/>
  <c r="U71" i="1"/>
  <c r="U74" i="1"/>
  <c r="M60" i="12"/>
  <c r="M58" i="12"/>
  <c r="M53" i="12"/>
  <c r="M50" i="12"/>
  <c r="M47" i="12"/>
  <c r="I72" i="12"/>
  <c r="O70" i="12"/>
  <c r="M70" i="12"/>
  <c r="E36" i="1"/>
  <c r="E73" i="1" s="1"/>
  <c r="L23" i="5"/>
  <c r="I24" i="5"/>
  <c r="L24" i="5"/>
  <c r="C54" i="5"/>
  <c r="H32" i="3"/>
  <c r="S39" i="5"/>
  <c r="U72" i="1"/>
  <c r="Q72" i="12"/>
  <c r="K72" i="13"/>
  <c r="G35" i="1"/>
  <c r="M37" i="1"/>
  <c r="E23" i="5"/>
  <c r="M23" i="5"/>
  <c r="M35" i="5" s="1"/>
  <c r="M24" i="5"/>
  <c r="I40" i="3"/>
  <c r="Q40" i="3"/>
  <c r="K43" i="3"/>
  <c r="S35" i="5"/>
  <c r="AA41" i="3"/>
  <c r="AA37" i="3"/>
  <c r="AA33" i="3"/>
  <c r="AA44" i="3"/>
  <c r="AA40" i="3"/>
  <c r="AA36" i="3"/>
  <c r="AA32" i="3"/>
  <c r="J43" i="3"/>
  <c r="O38" i="3"/>
  <c r="G38" i="3"/>
  <c r="K34" i="3"/>
  <c r="G41" i="3"/>
  <c r="G39" i="3"/>
  <c r="X39" i="3"/>
  <c r="X46" i="3"/>
  <c r="X38" i="3"/>
  <c r="X44" i="3"/>
  <c r="X40" i="3"/>
  <c r="X41" i="3"/>
  <c r="X32" i="3"/>
  <c r="G33" i="3"/>
  <c r="K41" i="3"/>
  <c r="G43" i="3"/>
  <c r="K39" i="3"/>
  <c r="H42" i="3"/>
  <c r="P42" i="3"/>
  <c r="K38" i="3"/>
  <c r="G32" i="3"/>
  <c r="G37" i="3"/>
  <c r="Q41" i="3"/>
  <c r="Q39" i="3"/>
  <c r="U42" i="3"/>
  <c r="J45" i="3"/>
  <c r="S40" i="3"/>
  <c r="S32" i="3"/>
  <c r="S41" i="3"/>
  <c r="S33" i="3"/>
  <c r="Q42" i="3"/>
  <c r="V36" i="3"/>
  <c r="V42" i="3"/>
  <c r="V45" i="3"/>
  <c r="V37" i="3"/>
  <c r="V46" i="3"/>
  <c r="V43" i="3"/>
  <c r="V35" i="3"/>
  <c r="AG129" i="9"/>
  <c r="S43" i="3"/>
  <c r="S35" i="3"/>
  <c r="U33" i="3"/>
  <c r="Y33" i="2"/>
  <c r="Y37" i="2"/>
  <c r="Y41" i="2"/>
  <c r="Y45" i="2"/>
  <c r="Y50" i="2"/>
  <c r="J15" i="10"/>
  <c r="J9" i="4"/>
  <c r="J15" i="4" s="1"/>
  <c r="AA36" i="2"/>
  <c r="AA35" i="2"/>
  <c r="AA40" i="2"/>
  <c r="AA39" i="2"/>
  <c r="Y34" i="2"/>
  <c r="Y38" i="2"/>
  <c r="Y42" i="2"/>
  <c r="Y47" i="2"/>
  <c r="T33" i="2"/>
  <c r="T35" i="2"/>
  <c r="T39" i="2"/>
  <c r="T34" i="2"/>
  <c r="AH47" i="9"/>
  <c r="T38" i="2"/>
  <c r="T41" i="2"/>
  <c r="T40" i="2"/>
  <c r="T47" i="2"/>
  <c r="T46" i="2"/>
  <c r="S37" i="2"/>
  <c r="AG47" i="9"/>
  <c r="S34" i="2"/>
  <c r="S35" i="2"/>
  <c r="S43" i="2"/>
  <c r="S42" i="2"/>
  <c r="S41" i="2"/>
  <c r="S49" i="2"/>
  <c r="S47" i="2"/>
  <c r="S48" i="2"/>
  <c r="S46" i="2"/>
  <c r="S36" i="2"/>
  <c r="S44" i="2"/>
  <c r="S50" i="2"/>
  <c r="S45" i="2"/>
  <c r="S33" i="2"/>
  <c r="S40" i="2"/>
  <c r="S38" i="2"/>
  <c r="S39" i="2"/>
  <c r="H48" i="21"/>
  <c r="I52" i="18"/>
  <c r="D51" i="14"/>
  <c r="I54" i="18"/>
  <c r="I53" i="18"/>
  <c r="P45" i="3"/>
  <c r="R45" i="2"/>
  <c r="R40" i="2"/>
  <c r="S129" i="9"/>
  <c r="P40" i="3"/>
  <c r="I48" i="21"/>
  <c r="Q48" i="21"/>
  <c r="I38" i="14"/>
  <c r="I47" i="14"/>
  <c r="K50" i="14"/>
  <c r="O44" i="14"/>
  <c r="O50" i="14"/>
  <c r="P41" i="14"/>
  <c r="P46" i="15"/>
  <c r="H38" i="15"/>
  <c r="H51" i="15" s="1"/>
  <c r="B49" i="14"/>
  <c r="B69" i="12"/>
  <c r="Q69" i="12"/>
  <c r="E70" i="12"/>
  <c r="G71" i="12"/>
  <c r="B72" i="12"/>
  <c r="F34" i="1"/>
  <c r="D4" i="2"/>
  <c r="R44" i="9" s="1"/>
  <c r="H4" i="2"/>
  <c r="V44" i="9" s="1"/>
  <c r="P4" i="2"/>
  <c r="AD44" i="9" s="1"/>
  <c r="K24" i="5"/>
  <c r="O24" i="5"/>
  <c r="B54" i="5"/>
  <c r="G20" i="4"/>
  <c r="S66" i="1"/>
  <c r="S70" i="1" s="1"/>
  <c r="S53" i="1"/>
  <c r="S44" i="1"/>
  <c r="S73" i="1"/>
  <c r="S48" i="5"/>
  <c r="S37" i="5"/>
  <c r="T48" i="5"/>
  <c r="T35" i="5"/>
  <c r="U39" i="3"/>
  <c r="P70" i="12"/>
  <c r="G69" i="13"/>
  <c r="B71" i="13"/>
  <c r="Q37" i="1"/>
  <c r="L51" i="18"/>
  <c r="J47" i="20"/>
  <c r="T50" i="5"/>
  <c r="U49" i="5"/>
  <c r="U52" i="5" s="1"/>
  <c r="C54" i="18"/>
  <c r="G54" i="19"/>
  <c r="S74" i="1"/>
  <c r="R35" i="2"/>
  <c r="R34" i="2"/>
  <c r="E41" i="3"/>
  <c r="P46" i="3"/>
  <c r="P43" i="3"/>
  <c r="P41" i="3"/>
  <c r="I46" i="14"/>
  <c r="I35" i="14"/>
  <c r="D45" i="15"/>
  <c r="Q27" i="4"/>
  <c r="E33" i="4"/>
  <c r="I69" i="12"/>
  <c r="E72" i="12"/>
  <c r="L72" i="12"/>
  <c r="M34" i="1"/>
  <c r="L35" i="1"/>
  <c r="J71" i="13"/>
  <c r="Q36" i="1"/>
  <c r="O4" i="2"/>
  <c r="AC44" i="9" s="1"/>
  <c r="S69" i="1"/>
  <c r="S58" i="1"/>
  <c r="S72" i="1"/>
  <c r="T37" i="5"/>
  <c r="U44" i="3"/>
  <c r="L54" i="18"/>
  <c r="L52" i="18"/>
  <c r="O54" i="18"/>
  <c r="O53" i="18"/>
  <c r="C53" i="18"/>
  <c r="F54" i="19"/>
  <c r="B54" i="19"/>
  <c r="F52" i="19"/>
  <c r="B53" i="19"/>
  <c r="B52" i="19"/>
  <c r="AB70" i="1"/>
  <c r="U53" i="5"/>
  <c r="H52" i="18"/>
  <c r="E51" i="14"/>
  <c r="I50" i="5"/>
  <c r="I38" i="5"/>
  <c r="I36" i="5"/>
  <c r="I33" i="5"/>
  <c r="I39" i="5"/>
  <c r="I47" i="5"/>
  <c r="W91" i="9"/>
  <c r="I34" i="5"/>
  <c r="I45" i="5"/>
  <c r="Q38" i="2"/>
  <c r="AE47" i="9"/>
  <c r="Q43" i="2"/>
  <c r="Q40" i="2"/>
  <c r="Q44" i="2"/>
  <c r="J34" i="2"/>
  <c r="J39" i="2"/>
  <c r="J47" i="2"/>
  <c r="J44" i="2"/>
  <c r="J38" i="2"/>
  <c r="J36" i="2"/>
  <c r="U33" i="2"/>
  <c r="U41" i="2"/>
  <c r="U40" i="2"/>
  <c r="U47" i="2"/>
  <c r="U38" i="2"/>
  <c r="I48" i="20"/>
  <c r="I46" i="3"/>
  <c r="I35" i="3"/>
  <c r="I33" i="3"/>
  <c r="I36" i="3"/>
  <c r="I32" i="3"/>
  <c r="I42" i="3"/>
  <c r="I38" i="3"/>
  <c r="I34" i="3"/>
  <c r="P68" i="12"/>
  <c r="N41" i="3"/>
  <c r="N34" i="3"/>
  <c r="N36" i="3"/>
  <c r="N35" i="3"/>
  <c r="N43" i="3"/>
  <c r="N46" i="3"/>
  <c r="N33" i="3"/>
  <c r="AA34" i="2"/>
  <c r="AA38" i="2"/>
  <c r="AA42" i="2"/>
  <c r="AA48" i="2"/>
  <c r="AA33" i="2"/>
  <c r="AA37" i="2"/>
  <c r="AA41" i="2"/>
  <c r="AA45" i="2"/>
  <c r="AA49" i="2"/>
  <c r="Z33" i="2"/>
  <c r="Z37" i="2"/>
  <c r="Z41" i="2"/>
  <c r="Z45" i="2"/>
  <c r="Z49" i="2"/>
  <c r="Z36" i="2"/>
  <c r="Z40" i="2"/>
  <c r="Z44" i="2"/>
  <c r="Z50" i="2"/>
  <c r="O59" i="1"/>
  <c r="O69" i="1"/>
  <c r="J57" i="1"/>
  <c r="AA46" i="2"/>
  <c r="J46" i="2"/>
  <c r="D34" i="5"/>
  <c r="D41" i="5"/>
  <c r="D46" i="5"/>
  <c r="E43" i="15"/>
  <c r="E35" i="15"/>
  <c r="E38" i="15"/>
  <c r="E39" i="15"/>
  <c r="E22" i="2"/>
  <c r="E47" i="2" s="1"/>
  <c r="E42" i="15"/>
  <c r="E40" i="15"/>
  <c r="E50" i="15"/>
  <c r="E37" i="15"/>
  <c r="O61" i="1"/>
  <c r="Q34" i="2"/>
  <c r="Q36" i="2"/>
  <c r="O41" i="1"/>
  <c r="J40" i="2"/>
  <c r="J50" i="2"/>
  <c r="I35" i="5"/>
  <c r="I40" i="5"/>
  <c r="I41" i="5"/>
  <c r="I37" i="5"/>
  <c r="N38" i="3"/>
  <c r="AB129" i="9"/>
  <c r="U35" i="2"/>
  <c r="U49" i="2"/>
  <c r="I44" i="3"/>
  <c r="W129" i="9"/>
  <c r="I43" i="3"/>
  <c r="O40" i="3"/>
  <c r="O45" i="3"/>
  <c r="P39" i="3"/>
  <c r="P44" i="3"/>
  <c r="P36" i="3"/>
  <c r="P38" i="3"/>
  <c r="P34" i="3"/>
  <c r="P33" i="3"/>
  <c r="J74" i="1"/>
  <c r="L71" i="1"/>
  <c r="D64" i="1"/>
  <c r="D51" i="1"/>
  <c r="R38" i="2"/>
  <c r="R33" i="2"/>
  <c r="R36" i="2"/>
  <c r="R47" i="2"/>
  <c r="R50" i="2"/>
  <c r="R43" i="2"/>
  <c r="AF47" i="9"/>
  <c r="R48" i="2"/>
  <c r="R44" i="2"/>
  <c r="R39" i="2"/>
  <c r="J73" i="1"/>
  <c r="AD47" i="9"/>
  <c r="P39" i="2"/>
  <c r="G14" i="11"/>
  <c r="G14" i="4" s="1"/>
  <c r="G10" i="4"/>
  <c r="O54" i="19"/>
  <c r="C54" i="19"/>
  <c r="N48" i="20"/>
  <c r="J48" i="20"/>
  <c r="M48" i="20"/>
  <c r="M48" i="21"/>
  <c r="L44" i="14"/>
  <c r="L35" i="14"/>
  <c r="H44" i="14"/>
  <c r="H36" i="14"/>
  <c r="Q44" i="14"/>
  <c r="Q36" i="14"/>
  <c r="M47" i="14"/>
  <c r="M42" i="14"/>
  <c r="R34" i="5"/>
  <c r="R45" i="5"/>
  <c r="K69" i="12"/>
  <c r="K65" i="12"/>
  <c r="K40" i="12"/>
  <c r="K42" i="12"/>
  <c r="K45" i="12"/>
  <c r="K46" i="12"/>
  <c r="K47" i="12"/>
  <c r="K48" i="12"/>
  <c r="K53" i="12"/>
  <c r="K55" i="12"/>
  <c r="K57" i="12"/>
  <c r="K59" i="12"/>
  <c r="K61" i="12"/>
  <c r="K63" i="12"/>
  <c r="D74" i="1"/>
  <c r="O72" i="1"/>
  <c r="B68" i="13"/>
  <c r="B68" i="12"/>
  <c r="X53" i="5"/>
  <c r="G52" i="18"/>
  <c r="H48" i="20"/>
  <c r="R51" i="1"/>
  <c r="R46" i="1"/>
  <c r="R70" i="1" s="1"/>
  <c r="J71" i="1"/>
  <c r="P73" i="1"/>
  <c r="Q47" i="14"/>
  <c r="Q39" i="14"/>
  <c r="H38" i="14"/>
  <c r="H35" i="14"/>
  <c r="B54" i="18"/>
  <c r="L53" i="18"/>
  <c r="F53" i="18"/>
  <c r="B53" i="18"/>
  <c r="J53" i="18"/>
  <c r="M53" i="18"/>
  <c r="L40" i="14"/>
  <c r="Q40" i="14"/>
  <c r="H40" i="14"/>
  <c r="K44" i="14"/>
  <c r="K41" i="14"/>
  <c r="K46" i="14"/>
  <c r="K33" i="14"/>
  <c r="G49" i="14"/>
  <c r="G42" i="14"/>
  <c r="G38" i="14"/>
  <c r="K42" i="15"/>
  <c r="K34" i="15"/>
  <c r="K64" i="12"/>
  <c r="K60" i="12"/>
  <c r="K56" i="12"/>
  <c r="O68" i="12"/>
  <c r="K52" i="12"/>
  <c r="K51" i="12"/>
  <c r="K50" i="12"/>
  <c r="K49" i="12"/>
  <c r="R40" i="5"/>
  <c r="G33" i="4"/>
  <c r="I33" i="4"/>
  <c r="M33" i="4"/>
  <c r="O33" i="4"/>
  <c r="I65" i="13"/>
  <c r="I53" i="13"/>
  <c r="I54" i="13"/>
  <c r="I55" i="13"/>
  <c r="I56" i="13"/>
  <c r="I57" i="13"/>
  <c r="I58" i="13"/>
  <c r="I59" i="13"/>
  <c r="I60" i="13"/>
  <c r="I61" i="13"/>
  <c r="I64" i="13"/>
  <c r="Q33" i="1"/>
  <c r="Q52" i="13"/>
  <c r="Q53" i="13"/>
  <c r="Q54" i="13"/>
  <c r="Q55" i="13"/>
  <c r="Q56" i="13"/>
  <c r="Q57" i="13"/>
  <c r="Q58" i="13"/>
  <c r="Q59" i="13"/>
  <c r="Q60" i="13"/>
  <c r="Q64" i="13"/>
  <c r="Q67" i="13"/>
  <c r="I70" i="13"/>
  <c r="L72" i="1"/>
  <c r="Q73" i="1"/>
  <c r="P49" i="1"/>
  <c r="Q4" i="2"/>
  <c r="AE44" i="9" s="1"/>
  <c r="I17" i="2"/>
  <c r="Q17" i="2"/>
  <c r="P23" i="5"/>
  <c r="P51" i="18"/>
  <c r="P54" i="18" s="1"/>
  <c r="E53" i="18"/>
  <c r="P54" i="19"/>
  <c r="O48" i="21"/>
  <c r="E68" i="13"/>
  <c r="O27" i="4"/>
  <c r="L7" i="4"/>
  <c r="L9" i="11"/>
  <c r="H27" i="4"/>
  <c r="J27" i="4"/>
  <c r="N27" i="4"/>
  <c r="R7" i="4"/>
  <c r="K70" i="12"/>
  <c r="N34" i="1"/>
  <c r="D70" i="13"/>
  <c r="I37" i="1"/>
  <c r="I74" i="1" s="1"/>
  <c r="I72" i="13"/>
  <c r="E51" i="18"/>
  <c r="F23" i="5"/>
  <c r="F42" i="5" s="1"/>
  <c r="F51" i="18"/>
  <c r="F54" i="18" s="1"/>
  <c r="O14" i="4"/>
  <c r="G27" i="4"/>
  <c r="I27" i="4"/>
  <c r="L27" i="4"/>
  <c r="R27" i="4"/>
  <c r="F33" i="4"/>
  <c r="E71" i="12"/>
  <c r="M69" i="12"/>
  <c r="Q70" i="12"/>
  <c r="M36" i="1"/>
  <c r="M72" i="12"/>
  <c r="B69" i="13"/>
  <c r="D34" i="1"/>
  <c r="O34" i="1"/>
  <c r="O71" i="1" s="1"/>
  <c r="Q34" i="1"/>
  <c r="Q71" i="1" s="1"/>
  <c r="N36" i="1"/>
  <c r="P71" i="13"/>
  <c r="P37" i="1"/>
  <c r="P74" i="1" s="1"/>
  <c r="P66" i="1"/>
  <c r="L66" i="1"/>
  <c r="K65" i="1"/>
  <c r="G4" i="2"/>
  <c r="U44" i="9" s="1"/>
  <c r="K4" i="2"/>
  <c r="E25" i="5"/>
  <c r="D19" i="3"/>
  <c r="D36" i="3" s="1"/>
  <c r="J20" i="4"/>
  <c r="T65" i="1"/>
  <c r="T70" i="1" s="1"/>
  <c r="U41" i="3"/>
  <c r="U36" i="3"/>
  <c r="U34" i="3"/>
  <c r="Y51" i="5"/>
  <c r="L42" i="3"/>
  <c r="L45" i="3"/>
  <c r="L44" i="3"/>
  <c r="D50" i="5"/>
  <c r="D51" i="5"/>
  <c r="D33" i="5"/>
  <c r="I42" i="1"/>
  <c r="I64" i="1"/>
  <c r="V91" i="9"/>
  <c r="H49" i="5"/>
  <c r="H46" i="5"/>
  <c r="H33" i="5"/>
  <c r="H35" i="5"/>
  <c r="H34" i="5"/>
  <c r="O45" i="1"/>
  <c r="O49" i="1"/>
  <c r="F35" i="3"/>
  <c r="O42" i="5"/>
  <c r="O36" i="5"/>
  <c r="O48" i="5"/>
  <c r="O34" i="5"/>
  <c r="O47" i="5"/>
  <c r="O45" i="5"/>
  <c r="O46" i="5"/>
  <c r="O51" i="5"/>
  <c r="D44" i="1"/>
  <c r="D45" i="1"/>
  <c r="D48" i="1"/>
  <c r="R7" i="9"/>
  <c r="D46" i="1"/>
  <c r="K41" i="5"/>
  <c r="K46" i="5"/>
  <c r="K38" i="5"/>
  <c r="K50" i="5"/>
  <c r="K33" i="5"/>
  <c r="K51" i="5"/>
  <c r="J43" i="1"/>
  <c r="J63" i="1"/>
  <c r="J60" i="1"/>
  <c r="J54" i="1"/>
  <c r="X7" i="9"/>
  <c r="J67" i="1"/>
  <c r="J68" i="1"/>
  <c r="H46" i="1"/>
  <c r="H50" i="1"/>
  <c r="H68" i="1"/>
  <c r="H69" i="1"/>
  <c r="H57" i="1"/>
  <c r="H49" i="1"/>
  <c r="H52" i="1"/>
  <c r="H59" i="1"/>
  <c r="H60" i="1"/>
  <c r="H73" i="1"/>
  <c r="P45" i="2"/>
  <c r="P35" i="2"/>
  <c r="P49" i="2"/>
  <c r="P33" i="2"/>
  <c r="P34" i="2"/>
  <c r="P38" i="2"/>
  <c r="P50" i="2"/>
  <c r="P36" i="2"/>
  <c r="P48" i="2"/>
  <c r="P46" i="2"/>
  <c r="J53" i="19"/>
  <c r="I50" i="15"/>
  <c r="I45" i="15"/>
  <c r="I38" i="15"/>
  <c r="I34" i="15"/>
  <c r="I33" i="15"/>
  <c r="I47" i="15"/>
  <c r="I37" i="15"/>
  <c r="I49" i="15"/>
  <c r="I40" i="15"/>
  <c r="I48" i="15"/>
  <c r="I39" i="15"/>
  <c r="I46" i="15"/>
  <c r="I9" i="10"/>
  <c r="I7" i="4"/>
  <c r="N9" i="11"/>
  <c r="N7" i="4"/>
  <c r="C65" i="12"/>
  <c r="C40" i="12"/>
  <c r="C41" i="12"/>
  <c r="C4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71" i="12"/>
  <c r="C70" i="12"/>
  <c r="C46" i="12"/>
  <c r="C48" i="12"/>
  <c r="C50" i="12"/>
  <c r="C52" i="12"/>
  <c r="H40" i="12"/>
  <c r="H42" i="12"/>
  <c r="H46" i="12"/>
  <c r="H48" i="12"/>
  <c r="H50" i="12"/>
  <c r="H52" i="12"/>
  <c r="H54" i="12"/>
  <c r="H56" i="12"/>
  <c r="H58" i="12"/>
  <c r="H60" i="12"/>
  <c r="H62" i="12"/>
  <c r="H64" i="12"/>
  <c r="H69" i="12"/>
  <c r="H71" i="12"/>
  <c r="H72" i="12"/>
  <c r="J41" i="12"/>
  <c r="J45" i="12"/>
  <c r="J51" i="12"/>
  <c r="J53" i="12"/>
  <c r="J55" i="12"/>
  <c r="J59" i="12"/>
  <c r="J63" i="12"/>
  <c r="J49" i="12"/>
  <c r="J57" i="12"/>
  <c r="J61" i="12"/>
  <c r="J64" i="12"/>
  <c r="J60" i="12"/>
  <c r="J56" i="12"/>
  <c r="J52" i="12"/>
  <c r="J47" i="12"/>
  <c r="J40" i="12"/>
  <c r="J42" i="12"/>
  <c r="J48" i="12"/>
  <c r="J71" i="12"/>
  <c r="G69" i="12"/>
  <c r="G34" i="1"/>
  <c r="H70" i="12"/>
  <c r="H35" i="1"/>
  <c r="H72" i="1" s="1"/>
  <c r="K36" i="1"/>
  <c r="K71" i="12"/>
  <c r="M72" i="13"/>
  <c r="M33" i="1"/>
  <c r="M72" i="1" s="1"/>
  <c r="M40" i="13"/>
  <c r="M41" i="13"/>
  <c r="M42" i="13"/>
  <c r="M45" i="13"/>
  <c r="M47" i="13"/>
  <c r="M49" i="13"/>
  <c r="M51" i="13"/>
  <c r="M52" i="13"/>
  <c r="M62" i="13"/>
  <c r="M64" i="13"/>
  <c r="M48" i="13"/>
  <c r="M63" i="13"/>
  <c r="M70" i="13"/>
  <c r="M65" i="13"/>
  <c r="M55" i="13"/>
  <c r="M57" i="13"/>
  <c r="M59" i="13"/>
  <c r="O42" i="13"/>
  <c r="O70" i="13"/>
  <c r="O72" i="13"/>
  <c r="O67" i="13"/>
  <c r="O46" i="13"/>
  <c r="O48" i="13"/>
  <c r="O50" i="13"/>
  <c r="O52" i="13"/>
  <c r="O54" i="13"/>
  <c r="O56" i="13"/>
  <c r="O58" i="13"/>
  <c r="O60" i="13"/>
  <c r="O62" i="13"/>
  <c r="O64" i="13"/>
  <c r="O65" i="13"/>
  <c r="O41" i="13"/>
  <c r="O71" i="13"/>
  <c r="Q46" i="1"/>
  <c r="Q74" i="1"/>
  <c r="Q53" i="1"/>
  <c r="Q64" i="1"/>
  <c r="O32" i="3"/>
  <c r="AC129" i="9"/>
  <c r="O36" i="3"/>
  <c r="O39" i="3"/>
  <c r="O43" i="3"/>
  <c r="O41" i="3"/>
  <c r="O34" i="3"/>
  <c r="O35" i="3"/>
  <c r="O44" i="3"/>
  <c r="O33" i="3"/>
  <c r="M34" i="3"/>
  <c r="AA129" i="9"/>
  <c r="M37" i="3"/>
  <c r="M35" i="3"/>
  <c r="M36" i="3"/>
  <c r="M43" i="3"/>
  <c r="E40" i="3"/>
  <c r="E36" i="3"/>
  <c r="E38" i="3"/>
  <c r="E45" i="3"/>
  <c r="E37" i="3"/>
  <c r="E39" i="3"/>
  <c r="E35" i="3"/>
  <c r="E44" i="3"/>
  <c r="G39" i="5"/>
  <c r="U91" i="9"/>
  <c r="G36" i="5"/>
  <c r="G49" i="5"/>
  <c r="G37" i="5"/>
  <c r="AE91" i="9"/>
  <c r="Q50" i="5"/>
  <c r="U46" i="2"/>
  <c r="AI47" i="9"/>
  <c r="U42" i="2"/>
  <c r="U36" i="2"/>
  <c r="U45" i="2"/>
  <c r="U37" i="2"/>
  <c r="U50" i="2"/>
  <c r="U43" i="2"/>
  <c r="U44" i="2"/>
  <c r="U39" i="2"/>
  <c r="D53" i="19"/>
  <c r="D52" i="19"/>
  <c r="L48" i="14"/>
  <c r="L49" i="14"/>
  <c r="L43" i="14"/>
  <c r="L36" i="14"/>
  <c r="L47" i="14"/>
  <c r="L38" i="14"/>
  <c r="L33" i="14"/>
  <c r="L45" i="14"/>
  <c r="L37" i="14"/>
  <c r="H50" i="14"/>
  <c r="H45" i="14"/>
  <c r="H41" i="14"/>
  <c r="H37" i="14"/>
  <c r="H46" i="14"/>
  <c r="H48" i="14"/>
  <c r="H39" i="14"/>
  <c r="H33" i="14"/>
  <c r="H42" i="14"/>
  <c r="H34" i="14"/>
  <c r="H22" i="2"/>
  <c r="H43" i="2" s="1"/>
  <c r="Q50" i="14"/>
  <c r="Q45" i="14"/>
  <c r="Q41" i="14"/>
  <c r="Q37" i="14"/>
  <c r="Q43" i="14"/>
  <c r="Q35" i="14"/>
  <c r="Q33" i="14"/>
  <c r="Q42" i="14"/>
  <c r="Q34" i="14"/>
  <c r="G48" i="14"/>
  <c r="G50" i="14"/>
  <c r="G47" i="14"/>
  <c r="G44" i="14"/>
  <c r="G41" i="14"/>
  <c r="G39" i="14"/>
  <c r="G37" i="14"/>
  <c r="G34" i="14"/>
  <c r="G22" i="2"/>
  <c r="G43" i="14"/>
  <c r="P47" i="15"/>
  <c r="P42" i="15"/>
  <c r="P38" i="15"/>
  <c r="P34" i="15"/>
  <c r="P50" i="15"/>
  <c r="P41" i="15"/>
  <c r="P33" i="15"/>
  <c r="P49" i="15"/>
  <c r="P40" i="15"/>
  <c r="P36" i="15"/>
  <c r="P43" i="15"/>
  <c r="P35" i="15"/>
  <c r="L48" i="15"/>
  <c r="L50" i="15"/>
  <c r="L44" i="15"/>
  <c r="L37" i="15"/>
  <c r="L38" i="15"/>
  <c r="L35" i="15"/>
  <c r="L43" i="15"/>
  <c r="L42" i="15"/>
  <c r="L22" i="2"/>
  <c r="L47" i="15"/>
  <c r="L36" i="15"/>
  <c r="L40" i="15"/>
  <c r="L46" i="15"/>
  <c r="D48" i="15"/>
  <c r="D47" i="15"/>
  <c r="D42" i="15"/>
  <c r="D40" i="15"/>
  <c r="D36" i="15"/>
  <c r="D46" i="15"/>
  <c r="D49" i="15"/>
  <c r="D41" i="15"/>
  <c r="D34" i="15"/>
  <c r="D33" i="15"/>
  <c r="D39" i="15"/>
  <c r="D38" i="15"/>
  <c r="D44" i="15"/>
  <c r="D22" i="2"/>
  <c r="R47" i="5"/>
  <c r="R33" i="5"/>
  <c r="R36" i="5"/>
  <c r="R39" i="5"/>
  <c r="R41" i="5"/>
  <c r="R44" i="5"/>
  <c r="R48" i="5"/>
  <c r="AF91" i="9"/>
  <c r="R51" i="5"/>
  <c r="R50" i="5"/>
  <c r="R37" i="5"/>
  <c r="R43" i="5"/>
  <c r="R49" i="5"/>
  <c r="R46" i="5"/>
  <c r="R38" i="5"/>
  <c r="F9" i="4"/>
  <c r="F15" i="4" s="1"/>
  <c r="F15" i="11"/>
  <c r="F10" i="11"/>
  <c r="G15" i="11"/>
  <c r="G9" i="4"/>
  <c r="G15" i="4" s="1"/>
  <c r="H9" i="11"/>
  <c r="H7" i="4"/>
  <c r="J15" i="11"/>
  <c r="K10" i="11"/>
  <c r="J10" i="11"/>
  <c r="P9" i="4"/>
  <c r="P15" i="4" s="1"/>
  <c r="P15" i="11"/>
  <c r="C65" i="13"/>
  <c r="C45" i="13"/>
  <c r="C47" i="13"/>
  <c r="C49" i="13"/>
  <c r="C51" i="13"/>
  <c r="C53" i="13"/>
  <c r="C54" i="13"/>
  <c r="C55" i="13"/>
  <c r="C56" i="13"/>
  <c r="C57" i="13"/>
  <c r="C58" i="13"/>
  <c r="C59" i="13"/>
  <c r="C60" i="13"/>
  <c r="C61" i="13"/>
  <c r="C63" i="13"/>
  <c r="C41" i="13"/>
  <c r="C48" i="13"/>
  <c r="C52" i="13"/>
  <c r="C64" i="13"/>
  <c r="E45" i="1"/>
  <c r="E69" i="1"/>
  <c r="F65" i="13"/>
  <c r="F41" i="13"/>
  <c r="F45" i="13"/>
  <c r="F47" i="13"/>
  <c r="F49" i="13"/>
  <c r="F51" i="13"/>
  <c r="F53" i="13"/>
  <c r="F55" i="13"/>
  <c r="F57" i="13"/>
  <c r="F59" i="13"/>
  <c r="F61" i="13"/>
  <c r="F63" i="13"/>
  <c r="F33" i="1"/>
  <c r="F66" i="1" s="1"/>
  <c r="I34" i="1"/>
  <c r="I71" i="1" s="1"/>
  <c r="I69" i="13"/>
  <c r="K69" i="13"/>
  <c r="K34" i="1"/>
  <c r="G72" i="13"/>
  <c r="G37" i="1"/>
  <c r="N37" i="1"/>
  <c r="N72" i="13"/>
  <c r="R3" i="9"/>
  <c r="D52" i="1"/>
  <c r="X70" i="1"/>
  <c r="W51" i="2"/>
  <c r="J68" i="13"/>
  <c r="P68" i="13"/>
  <c r="V53" i="5"/>
  <c r="B52" i="18"/>
  <c r="N53" i="18"/>
  <c r="D53" i="18"/>
  <c r="P53" i="18"/>
  <c r="N53" i="19"/>
  <c r="F53" i="19"/>
  <c r="C52" i="19"/>
  <c r="K53" i="19"/>
  <c r="G53" i="19"/>
  <c r="O53" i="19"/>
  <c r="D48" i="20"/>
  <c r="P48" i="20"/>
  <c r="F68" i="12"/>
  <c r="J69" i="12"/>
  <c r="D71" i="1"/>
  <c r="H47" i="1"/>
  <c r="J45" i="1"/>
  <c r="J51" i="1"/>
  <c r="J53" i="1"/>
  <c r="J59" i="1"/>
  <c r="Q63" i="1"/>
  <c r="J64" i="1"/>
  <c r="J65" i="1"/>
  <c r="Q56" i="1"/>
  <c r="Q67" i="1"/>
  <c r="O50" i="1"/>
  <c r="O60" i="1"/>
  <c r="O52" i="1"/>
  <c r="O46" i="1"/>
  <c r="V70" i="1"/>
  <c r="J48" i="1"/>
  <c r="J52" i="1"/>
  <c r="J61" i="1"/>
  <c r="Q59" i="1"/>
  <c r="Q69" i="1"/>
  <c r="I51" i="1"/>
  <c r="D44" i="5"/>
  <c r="D36" i="5"/>
  <c r="D45" i="5"/>
  <c r="D38" i="5"/>
  <c r="D48" i="5"/>
  <c r="R91" i="9"/>
  <c r="I68" i="1"/>
  <c r="J51" i="5"/>
  <c r="J43" i="5"/>
  <c r="J50" i="5"/>
  <c r="J41" i="5"/>
  <c r="J42" i="5"/>
  <c r="I61" i="1"/>
  <c r="I45" i="1"/>
  <c r="I65" i="1"/>
  <c r="I58" i="1"/>
  <c r="I44" i="1"/>
  <c r="I46" i="1"/>
  <c r="I60" i="1"/>
  <c r="I43" i="1"/>
  <c r="O57" i="1"/>
  <c r="O65" i="1"/>
  <c r="Q48" i="2"/>
  <c r="Q45" i="2"/>
  <c r="Q49" i="2"/>
  <c r="Q39" i="2"/>
  <c r="Q33" i="2"/>
  <c r="Q46" i="2"/>
  <c r="Q42" i="2"/>
  <c r="Q47" i="2"/>
  <c r="H39" i="5"/>
  <c r="H50" i="5"/>
  <c r="L34" i="3"/>
  <c r="I56" i="1"/>
  <c r="O62" i="1"/>
  <c r="K68" i="13"/>
  <c r="M58" i="13"/>
  <c r="M54" i="13"/>
  <c r="R47" i="3"/>
  <c r="O40" i="13"/>
  <c r="O61" i="13"/>
  <c r="O57" i="13"/>
  <c r="O53" i="13"/>
  <c r="O49" i="13"/>
  <c r="O45" i="13"/>
  <c r="O69" i="13"/>
  <c r="F37" i="3"/>
  <c r="P40" i="2"/>
  <c r="E35" i="1"/>
  <c r="E72" i="1" s="1"/>
  <c r="M7" i="4"/>
  <c r="O38" i="5"/>
  <c r="P43" i="2"/>
  <c r="P44" i="2"/>
  <c r="P47" i="2"/>
  <c r="F36" i="3"/>
  <c r="N52" i="18"/>
  <c r="H43" i="1"/>
  <c r="H41" i="1"/>
  <c r="J69" i="1"/>
  <c r="Q57" i="1"/>
  <c r="P41" i="2"/>
  <c r="O43" i="5"/>
  <c r="O37" i="5"/>
  <c r="K34" i="5"/>
  <c r="K36" i="5"/>
  <c r="Y91" i="9"/>
  <c r="H56" i="1"/>
  <c r="O33" i="5"/>
  <c r="AC91" i="9"/>
  <c r="M42" i="3"/>
  <c r="K37" i="5"/>
  <c r="K45" i="5"/>
  <c r="O39" i="5"/>
  <c r="K39" i="5"/>
  <c r="P37" i="2"/>
  <c r="L68" i="13"/>
  <c r="J72" i="1"/>
  <c r="P35" i="1"/>
  <c r="P72" i="1" s="1"/>
  <c r="C48" i="20"/>
  <c r="H61" i="12"/>
  <c r="H57" i="12"/>
  <c r="H53" i="12"/>
  <c r="H49" i="12"/>
  <c r="H45" i="12"/>
  <c r="H65" i="12"/>
  <c r="J50" i="12"/>
  <c r="J58" i="12"/>
  <c r="I35" i="15"/>
  <c r="I36" i="15"/>
  <c r="I22" i="2"/>
  <c r="P51" i="14"/>
  <c r="O52" i="19"/>
  <c r="N52" i="19"/>
  <c r="N54" i="18"/>
  <c r="G54" i="18"/>
  <c r="O52" i="18"/>
  <c r="G53" i="18"/>
  <c r="C52" i="18"/>
  <c r="L48" i="21"/>
  <c r="C51" i="12"/>
  <c r="C47" i="12"/>
  <c r="M50" i="13"/>
  <c r="M46" i="13"/>
  <c r="K7" i="4"/>
  <c r="M69" i="13"/>
  <c r="C70" i="13"/>
  <c r="F70" i="13"/>
  <c r="F36" i="1"/>
  <c r="M71" i="13"/>
  <c r="D41" i="1"/>
  <c r="D68" i="1"/>
  <c r="D66" i="1"/>
  <c r="D62" i="1"/>
  <c r="D59" i="1"/>
  <c r="D57" i="1"/>
  <c r="D54" i="1"/>
  <c r="E67" i="1"/>
  <c r="N66" i="1"/>
  <c r="J66" i="1"/>
  <c r="I66" i="1"/>
  <c r="H66" i="1"/>
  <c r="Q65" i="1"/>
  <c r="E65" i="1"/>
  <c r="N64" i="1"/>
  <c r="H64" i="1"/>
  <c r="O63" i="1"/>
  <c r="I63" i="1"/>
  <c r="E63" i="1"/>
  <c r="J62" i="1"/>
  <c r="H62" i="1"/>
  <c r="H58" i="1"/>
  <c r="J56" i="1"/>
  <c r="I54" i="1"/>
  <c r="H53" i="1"/>
  <c r="H51" i="1"/>
  <c r="Q50" i="1"/>
  <c r="N47" i="15"/>
  <c r="N49" i="15"/>
  <c r="N45" i="15"/>
  <c r="N43" i="15"/>
  <c r="N40" i="15"/>
  <c r="N37" i="15"/>
  <c r="N35" i="15"/>
  <c r="N46" i="15"/>
  <c r="J42" i="15"/>
  <c r="J47" i="15"/>
  <c r="J38" i="15"/>
  <c r="F48" i="15"/>
  <c r="F43" i="15"/>
  <c r="F39" i="15"/>
  <c r="F35" i="15"/>
  <c r="K50" i="15"/>
  <c r="K45" i="15"/>
  <c r="K41" i="15"/>
  <c r="K37" i="15"/>
  <c r="G35" i="15"/>
  <c r="G47" i="15"/>
  <c r="G38" i="15"/>
  <c r="D65" i="12"/>
  <c r="D41" i="12"/>
  <c r="D45" i="12"/>
  <c r="D46" i="12"/>
  <c r="D48" i="12"/>
  <c r="D51" i="12"/>
  <c r="D52" i="12"/>
  <c r="D53" i="12"/>
  <c r="D54" i="12"/>
  <c r="D55" i="12"/>
  <c r="D56" i="12"/>
  <c r="D58" i="12"/>
  <c r="D59" i="12"/>
  <c r="D60" i="12"/>
  <c r="D63" i="12"/>
  <c r="D64" i="12"/>
  <c r="I45" i="12"/>
  <c r="I46" i="12"/>
  <c r="I47" i="12"/>
  <c r="I48" i="12"/>
  <c r="I49" i="12"/>
  <c r="I50" i="12"/>
  <c r="I51" i="12"/>
  <c r="I52" i="12"/>
  <c r="L40" i="12"/>
  <c r="L54" i="12"/>
  <c r="L57" i="12"/>
  <c r="L58" i="12"/>
  <c r="G70" i="13"/>
  <c r="G65" i="13"/>
  <c r="G45" i="13"/>
  <c r="G47" i="13"/>
  <c r="G49" i="13"/>
  <c r="G51" i="13"/>
  <c r="G52" i="13"/>
  <c r="G53" i="13"/>
  <c r="G54" i="13"/>
  <c r="G55" i="13"/>
  <c r="G56" i="13"/>
  <c r="G57" i="13"/>
  <c r="G58" i="13"/>
  <c r="G59" i="13"/>
  <c r="G60" i="13"/>
  <c r="G61" i="13"/>
  <c r="G63" i="13"/>
  <c r="P62" i="1"/>
  <c r="M68" i="12"/>
  <c r="G7" i="4"/>
  <c r="P14" i="4"/>
  <c r="M27" i="4"/>
  <c r="J33" i="4"/>
  <c r="N33" i="4"/>
  <c r="P33" i="4"/>
  <c r="C69" i="12"/>
  <c r="I70" i="12"/>
  <c r="I71" i="12"/>
  <c r="C72" i="12"/>
  <c r="C69" i="13"/>
  <c r="P34" i="1"/>
  <c r="P71" i="1" s="1"/>
  <c r="Q35" i="1"/>
  <c r="Q72" i="1" s="1"/>
  <c r="C71" i="13"/>
  <c r="G71" i="13"/>
  <c r="C72" i="13"/>
  <c r="D53" i="1"/>
  <c r="D49" i="1"/>
  <c r="D47" i="1"/>
  <c r="D43" i="1"/>
  <c r="G33" i="1"/>
  <c r="H61" i="1"/>
  <c r="H54" i="1"/>
  <c r="J49" i="1"/>
  <c r="Q48" i="1"/>
  <c r="O48" i="1"/>
  <c r="H48" i="1"/>
  <c r="J47" i="1"/>
  <c r="G47" i="1"/>
  <c r="J46" i="1"/>
  <c r="Q42" i="1"/>
  <c r="O42" i="1"/>
  <c r="L42" i="1"/>
  <c r="N22" i="14"/>
  <c r="J4" i="2"/>
  <c r="X44" i="9" s="1"/>
  <c r="L4" i="2"/>
  <c r="Z44" i="9" s="1"/>
  <c r="I39" i="2"/>
  <c r="D65" i="1"/>
  <c r="D58" i="1"/>
  <c r="D56" i="1"/>
  <c r="D42" i="1"/>
  <c r="H65" i="1"/>
  <c r="H63" i="1"/>
  <c r="J50" i="1"/>
  <c r="F17" i="2"/>
  <c r="F46" i="2" s="1"/>
  <c r="F38" i="5"/>
  <c r="I45" i="3"/>
  <c r="Q35" i="2"/>
  <c r="I36" i="2"/>
  <c r="I37" i="2"/>
  <c r="Q37" i="2"/>
  <c r="I40" i="2"/>
  <c r="N35" i="5"/>
  <c r="J34" i="5"/>
  <c r="N34" i="5"/>
  <c r="P34" i="5"/>
  <c r="G35" i="5"/>
  <c r="K35" i="5"/>
  <c r="D37" i="5"/>
  <c r="H37" i="5"/>
  <c r="J37" i="5"/>
  <c r="N37" i="5"/>
  <c r="G38" i="5"/>
  <c r="M38" i="5"/>
  <c r="N41" i="5"/>
  <c r="D42" i="5"/>
  <c r="G42" i="5"/>
  <c r="I42" i="5"/>
  <c r="N46" i="5"/>
  <c r="K47" i="5"/>
  <c r="O50" i="5"/>
  <c r="E34" i="3"/>
  <c r="M38" i="3"/>
  <c r="K44" i="3"/>
  <c r="K47" i="3" s="1"/>
  <c r="M20" i="4"/>
  <c r="S46" i="5"/>
  <c r="S43" i="5"/>
  <c r="S41" i="5"/>
  <c r="S38" i="5"/>
  <c r="S36" i="5"/>
  <c r="S34" i="5"/>
  <c r="S50" i="5"/>
  <c r="S46" i="3"/>
  <c r="S42" i="3"/>
  <c r="S38" i="3"/>
  <c r="T46" i="5"/>
  <c r="T42" i="5"/>
  <c r="T39" i="5"/>
  <c r="T36" i="5"/>
  <c r="T53" i="5" s="1"/>
  <c r="T51" i="5"/>
  <c r="T54" i="5" s="1"/>
  <c r="T42" i="3"/>
  <c r="T47" i="3" s="1"/>
  <c r="U45" i="3"/>
  <c r="U43" i="3"/>
  <c r="U40" i="3"/>
  <c r="U37" i="3"/>
  <c r="U35" i="3"/>
  <c r="U32" i="3"/>
  <c r="V51" i="5"/>
  <c r="V54" i="5" s="1"/>
  <c r="V44" i="3"/>
  <c r="W50" i="2"/>
  <c r="W50" i="5"/>
  <c r="W54" i="5" s="1"/>
  <c r="X50" i="5"/>
  <c r="W43" i="3"/>
  <c r="W47" i="3" s="1"/>
  <c r="X43" i="3"/>
  <c r="AL7" i="9"/>
  <c r="Y46" i="3"/>
  <c r="Y47" i="3" s="1"/>
  <c r="Z69" i="1"/>
  <c r="AA68" i="1"/>
  <c r="AB22" i="2"/>
  <c r="AB46" i="2" s="1"/>
  <c r="Z51" i="5"/>
  <c r="AA50" i="5"/>
  <c r="AB51" i="5"/>
  <c r="Z45" i="3"/>
  <c r="AA45" i="3"/>
  <c r="AB45" i="3"/>
  <c r="AB47" i="3" s="1"/>
  <c r="Z32" i="3"/>
  <c r="Z36" i="3"/>
  <c r="Z40" i="3"/>
  <c r="Z44" i="3"/>
  <c r="AN129" i="9"/>
  <c r="N38" i="5"/>
  <c r="D43" i="5"/>
  <c r="F43" i="5"/>
  <c r="H43" i="5"/>
  <c r="L43" i="5"/>
  <c r="E44" i="5"/>
  <c r="G44" i="5"/>
  <c r="I44" i="5"/>
  <c r="K44" i="5"/>
  <c r="M44" i="5"/>
  <c r="O44" i="5"/>
  <c r="E46" i="5"/>
  <c r="G46" i="5"/>
  <c r="I46" i="5"/>
  <c r="N48" i="5"/>
  <c r="L49" i="5"/>
  <c r="J35" i="3"/>
  <c r="J40" i="3"/>
  <c r="H44" i="3"/>
  <c r="J44" i="3"/>
  <c r="M45" i="3"/>
  <c r="E46" i="3"/>
  <c r="G46" i="3"/>
  <c r="O46" i="3"/>
  <c r="Q46" i="3"/>
  <c r="R20" i="4"/>
  <c r="Q20" i="4"/>
  <c r="K20" i="4"/>
  <c r="Z34" i="3"/>
  <c r="Z38" i="3"/>
  <c r="Z42" i="3"/>
  <c r="N53" i="5"/>
  <c r="H41" i="3"/>
  <c r="H45" i="3"/>
  <c r="L50" i="5"/>
  <c r="Z91" i="9"/>
  <c r="L40" i="5"/>
  <c r="L33" i="5"/>
  <c r="M40" i="5"/>
  <c r="M34" i="5"/>
  <c r="M39" i="5"/>
  <c r="M45" i="5"/>
  <c r="M37" i="5"/>
  <c r="M33" i="5"/>
  <c r="P44" i="5"/>
  <c r="P36" i="5"/>
  <c r="P43" i="5"/>
  <c r="B53" i="5"/>
  <c r="B52" i="5"/>
  <c r="AD162" i="9"/>
  <c r="P49" i="5"/>
  <c r="H37" i="3"/>
  <c r="V124" i="9"/>
  <c r="AB124" i="9"/>
  <c r="N37" i="3"/>
  <c r="W126" i="9"/>
  <c r="I39" i="3"/>
  <c r="U129" i="9"/>
  <c r="G42" i="3"/>
  <c r="G40" i="3"/>
  <c r="G41" i="5"/>
  <c r="G43" i="5"/>
  <c r="G47" i="5"/>
  <c r="G33" i="5"/>
  <c r="E47" i="5"/>
  <c r="E34" i="5"/>
  <c r="Z90" i="9"/>
  <c r="L47" i="5"/>
  <c r="U161" i="9"/>
  <c r="G48" i="5"/>
  <c r="AA162" i="9"/>
  <c r="M49" i="5"/>
  <c r="J36" i="3"/>
  <c r="J33" i="3"/>
  <c r="W124" i="9"/>
  <c r="I37" i="3"/>
  <c r="H46" i="2"/>
  <c r="L43" i="1"/>
  <c r="P41" i="5"/>
  <c r="M42" i="5"/>
  <c r="M46" i="5"/>
  <c r="M47" i="5"/>
  <c r="L20" i="4"/>
  <c r="I20" i="4"/>
  <c r="H20" i="4"/>
  <c r="Q43" i="1"/>
  <c r="Q44" i="1"/>
  <c r="E53" i="1"/>
  <c r="E57" i="1"/>
  <c r="E58" i="1"/>
  <c r="S7" i="9"/>
  <c r="E54" i="1"/>
  <c r="E56" i="1"/>
  <c r="E64" i="1"/>
  <c r="Q54" i="1"/>
  <c r="Q66" i="1"/>
  <c r="Q41" i="1"/>
  <c r="O67" i="1"/>
  <c r="O58" i="1"/>
  <c r="O53" i="1"/>
  <c r="O47" i="1"/>
  <c r="AC7" i="9"/>
  <c r="O44" i="1"/>
  <c r="K45" i="1"/>
  <c r="O56" i="1"/>
  <c r="E52" i="1"/>
  <c r="E61" i="1"/>
  <c r="F67" i="1"/>
  <c r="J41" i="1"/>
  <c r="F50" i="1"/>
  <c r="F56" i="1"/>
  <c r="Q68" i="1"/>
  <c r="Q45" i="1"/>
  <c r="E62" i="1"/>
  <c r="E59" i="1"/>
  <c r="F36" i="2"/>
  <c r="F43" i="2"/>
  <c r="F49" i="2"/>
  <c r="T47" i="9"/>
  <c r="F42" i="2"/>
  <c r="F39" i="2"/>
  <c r="F35" i="2"/>
  <c r="H37" i="2"/>
  <c r="H49" i="2"/>
  <c r="L41" i="1"/>
  <c r="L63" i="1"/>
  <c r="L61" i="1"/>
  <c r="L60" i="1"/>
  <c r="L64" i="1"/>
  <c r="L57" i="1"/>
  <c r="L47" i="1"/>
  <c r="L58" i="1"/>
  <c r="L44" i="1"/>
  <c r="L68" i="1"/>
  <c r="L59" i="1"/>
  <c r="L65" i="1"/>
  <c r="O54" i="1"/>
  <c r="D35" i="5"/>
  <c r="J49" i="5"/>
  <c r="J40" i="5"/>
  <c r="J33" i="5"/>
  <c r="J48" i="5"/>
  <c r="J39" i="5"/>
  <c r="J35" i="5"/>
  <c r="J46" i="5"/>
  <c r="I52" i="1"/>
  <c r="K51" i="1"/>
  <c r="L38" i="2"/>
  <c r="O68" i="1"/>
  <c r="O64" i="1"/>
  <c r="I67" i="1"/>
  <c r="G44" i="2"/>
  <c r="G41" i="2"/>
  <c r="O73" i="1"/>
  <c r="H48" i="5"/>
  <c r="J49" i="2"/>
  <c r="J35" i="2"/>
  <c r="J45" i="2"/>
  <c r="J37" i="2"/>
  <c r="J43" i="2"/>
  <c r="J42" i="2"/>
  <c r="J41" i="2"/>
  <c r="H45" i="5"/>
  <c r="H36" i="5"/>
  <c r="H44" i="5"/>
  <c r="H42" i="5"/>
  <c r="H47" i="5"/>
  <c r="H38" i="5"/>
  <c r="H51" i="5"/>
  <c r="L37" i="3"/>
  <c r="L38" i="3"/>
  <c r="J44" i="5"/>
  <c r="Q47" i="1"/>
  <c r="AA90" i="9"/>
  <c r="L39" i="5"/>
  <c r="L48" i="5"/>
  <c r="L42" i="5"/>
  <c r="L44" i="5"/>
  <c r="E39" i="5"/>
  <c r="Q49" i="1"/>
  <c r="L74" i="1"/>
  <c r="Q61" i="1"/>
  <c r="N39" i="3"/>
  <c r="N44" i="3"/>
  <c r="N45" i="3"/>
  <c r="F32" i="3"/>
  <c r="O35" i="5"/>
  <c r="F45" i="3"/>
  <c r="F33" i="3"/>
  <c r="F46" i="3"/>
  <c r="H46" i="3"/>
  <c r="H34" i="3"/>
  <c r="H36" i="3"/>
  <c r="K40" i="5"/>
  <c r="J37" i="3"/>
  <c r="R127" i="9"/>
  <c r="H35" i="3"/>
  <c r="P45" i="5"/>
  <c r="M50" i="5"/>
  <c r="N49" i="5"/>
  <c r="U85" i="9"/>
  <c r="L38" i="5"/>
  <c r="P48" i="5"/>
  <c r="Q52" i="1"/>
  <c r="M41" i="5"/>
  <c r="M43" i="5"/>
  <c r="AA91" i="9"/>
  <c r="I50" i="1"/>
  <c r="G50" i="1"/>
  <c r="L49" i="1"/>
  <c r="I48" i="1"/>
  <c r="G48" i="1"/>
  <c r="G41" i="1"/>
  <c r="P39" i="5"/>
  <c r="E50" i="5"/>
  <c r="G50" i="5"/>
  <c r="M51" i="5"/>
  <c r="Q32" i="3"/>
  <c r="Q34" i="3"/>
  <c r="Q36" i="3"/>
  <c r="H39" i="3"/>
  <c r="N42" i="3"/>
  <c r="G45" i="3"/>
  <c r="P20" i="4"/>
  <c r="O20" i="4"/>
  <c r="E42" i="3"/>
  <c r="K57" i="1" l="1"/>
  <c r="K63" i="1"/>
  <c r="K44" i="1"/>
  <c r="K53" i="1"/>
  <c r="K70" i="1" s="1"/>
  <c r="K66" i="1"/>
  <c r="K69" i="1"/>
  <c r="K61" i="1"/>
  <c r="K49" i="1"/>
  <c r="K52" i="1"/>
  <c r="K54" i="1"/>
  <c r="K67" i="1"/>
  <c r="K50" i="1"/>
  <c r="AA47" i="3"/>
  <c r="O22" i="2"/>
  <c r="O44" i="2" s="1"/>
  <c r="Q49" i="5"/>
  <c r="O51" i="14"/>
  <c r="O50" i="15"/>
  <c r="M48" i="14"/>
  <c r="M50" i="14"/>
  <c r="M44" i="14"/>
  <c r="M39" i="14"/>
  <c r="M45" i="14"/>
  <c r="M40" i="14"/>
  <c r="M36" i="14"/>
  <c r="M49" i="14"/>
  <c r="M41" i="14"/>
  <c r="M51" i="14" s="1"/>
  <c r="M37" i="14"/>
  <c r="M46" i="14"/>
  <c r="K48" i="1"/>
  <c r="Q45" i="5"/>
  <c r="K43" i="1"/>
  <c r="J34" i="3"/>
  <c r="Q35" i="5"/>
  <c r="Q53" i="5" s="1"/>
  <c r="O33" i="15"/>
  <c r="O35" i="15"/>
  <c r="Q41" i="5"/>
  <c r="K68" i="1"/>
  <c r="K48" i="21"/>
  <c r="F38" i="3"/>
  <c r="J32" i="3"/>
  <c r="K42" i="1"/>
  <c r="K60" i="1"/>
  <c r="K62" i="1"/>
  <c r="E45" i="2"/>
  <c r="Y7" i="9"/>
  <c r="L40" i="3"/>
  <c r="Z52" i="5"/>
  <c r="N49" i="1"/>
  <c r="L36" i="3"/>
  <c r="E49" i="2"/>
  <c r="K71" i="1"/>
  <c r="Q42" i="5"/>
  <c r="N59" i="1"/>
  <c r="T129" i="9"/>
  <c r="L35" i="3"/>
  <c r="N73" i="1"/>
  <c r="E52" i="18"/>
  <c r="M35" i="14"/>
  <c r="M38" i="14"/>
  <c r="O34" i="15"/>
  <c r="O45" i="15"/>
  <c r="O35" i="14"/>
  <c r="N57" i="1"/>
  <c r="B39" i="14"/>
  <c r="B36" i="14"/>
  <c r="B35" i="14"/>
  <c r="B37" i="14"/>
  <c r="B38" i="14"/>
  <c r="B51" i="14" s="1"/>
  <c r="B42" i="14"/>
  <c r="B44" i="14"/>
  <c r="B45" i="14"/>
  <c r="K52" i="19"/>
  <c r="V7" i="9"/>
  <c r="H45" i="1"/>
  <c r="H44" i="1"/>
  <c r="P32" i="3"/>
  <c r="P47" i="3" s="1"/>
  <c r="P37" i="3"/>
  <c r="P58" i="1"/>
  <c r="P56" i="1"/>
  <c r="P57" i="1"/>
  <c r="P61" i="1"/>
  <c r="AD7" i="9"/>
  <c r="P68" i="1"/>
  <c r="P53" i="1"/>
  <c r="P60" i="1"/>
  <c r="P48" i="1"/>
  <c r="P47" i="1"/>
  <c r="P54" i="1"/>
  <c r="P70" i="1" s="1"/>
  <c r="P41" i="1"/>
  <c r="P45" i="1"/>
  <c r="P69" i="1"/>
  <c r="P51" i="1"/>
  <c r="P67" i="1"/>
  <c r="P44" i="1"/>
  <c r="P64" i="1"/>
  <c r="P43" i="1"/>
  <c r="P52" i="1"/>
  <c r="P65" i="1"/>
  <c r="K74" i="1"/>
  <c r="K41" i="1"/>
  <c r="Q40" i="5"/>
  <c r="O44" i="15"/>
  <c r="O42" i="14"/>
  <c r="O37" i="14"/>
  <c r="O33" i="14"/>
  <c r="N74" i="1"/>
  <c r="Q48" i="5"/>
  <c r="Y52" i="5"/>
  <c r="O38" i="14"/>
  <c r="O39" i="15"/>
  <c r="O48" i="15"/>
  <c r="K64" i="1"/>
  <c r="F44" i="3"/>
  <c r="AB52" i="5"/>
  <c r="S54" i="5"/>
  <c r="X49" i="2"/>
  <c r="G73" i="1"/>
  <c r="K73" i="1"/>
  <c r="Q37" i="5"/>
  <c r="N45" i="1"/>
  <c r="F43" i="3"/>
  <c r="L43" i="3"/>
  <c r="N71" i="1"/>
  <c r="Q47" i="5"/>
  <c r="O46" i="15"/>
  <c r="O40" i="15"/>
  <c r="O43" i="15"/>
  <c r="O46" i="14"/>
  <c r="O34" i="14"/>
  <c r="N61" i="1"/>
  <c r="P52" i="19"/>
  <c r="D69" i="1"/>
  <c r="D60" i="1"/>
  <c r="D63" i="1"/>
  <c r="H42" i="1"/>
  <c r="H70" i="1" s="1"/>
  <c r="P46" i="1"/>
  <c r="O15" i="11"/>
  <c r="O9" i="4"/>
  <c r="O15" i="4" s="1"/>
  <c r="Y70" i="1"/>
  <c r="Q43" i="5"/>
  <c r="X54" i="5"/>
  <c r="O42" i="15"/>
  <c r="J42" i="3"/>
  <c r="X129" i="9"/>
  <c r="J38" i="3"/>
  <c r="J46" i="3"/>
  <c r="M22" i="2"/>
  <c r="J39" i="3"/>
  <c r="Z70" i="1"/>
  <c r="O41" i="14"/>
  <c r="L41" i="3"/>
  <c r="L46" i="3"/>
  <c r="L39" i="3"/>
  <c r="L47" i="3" s="1"/>
  <c r="F42" i="3"/>
  <c r="E44" i="2"/>
  <c r="K46" i="1"/>
  <c r="F41" i="3"/>
  <c r="F34" i="3"/>
  <c r="F47" i="3" s="1"/>
  <c r="K47" i="1"/>
  <c r="E50" i="2"/>
  <c r="K59" i="1"/>
  <c r="D41" i="3"/>
  <c r="AA52" i="5"/>
  <c r="V47" i="3"/>
  <c r="K54" i="5"/>
  <c r="F51" i="15"/>
  <c r="L32" i="3"/>
  <c r="Q34" i="5"/>
  <c r="N41" i="1"/>
  <c r="F39" i="3"/>
  <c r="Z129" i="9"/>
  <c r="M43" i="14"/>
  <c r="M34" i="14"/>
  <c r="Q44" i="5"/>
  <c r="Q39" i="5"/>
  <c r="O47" i="15"/>
  <c r="O38" i="15"/>
  <c r="O48" i="14"/>
  <c r="O45" i="14"/>
  <c r="N41" i="15"/>
  <c r="N39" i="15"/>
  <c r="N44" i="15"/>
  <c r="N33" i="15"/>
  <c r="N51" i="15" s="1"/>
  <c r="N50" i="15"/>
  <c r="N38" i="15"/>
  <c r="N42" i="15"/>
  <c r="N34" i="15"/>
  <c r="P53" i="19"/>
  <c r="L51" i="1"/>
  <c r="Z7" i="9"/>
  <c r="L56" i="1"/>
  <c r="L52" i="1"/>
  <c r="L53" i="1"/>
  <c r="L45" i="1"/>
  <c r="L62" i="1"/>
  <c r="L48" i="1"/>
  <c r="K52" i="18"/>
  <c r="K58" i="1"/>
  <c r="R51" i="2"/>
  <c r="E36" i="5"/>
  <c r="E51" i="5"/>
  <c r="E54" i="5" s="1"/>
  <c r="S91" i="9"/>
  <c r="E49" i="5"/>
  <c r="E40" i="5"/>
  <c r="E42" i="5"/>
  <c r="E48" i="5"/>
  <c r="E38" i="5"/>
  <c r="E43" i="5"/>
  <c r="E52" i="5" s="1"/>
  <c r="E35" i="5"/>
  <c r="C44" i="14"/>
  <c r="C36" i="14"/>
  <c r="C45" i="14"/>
  <c r="C39" i="14"/>
  <c r="C38" i="14"/>
  <c r="C35" i="14"/>
  <c r="C34" i="14"/>
  <c r="C37" i="14"/>
  <c r="C47" i="14"/>
  <c r="C42" i="14"/>
  <c r="C49" i="14"/>
  <c r="C48" i="14"/>
  <c r="C43" i="14"/>
  <c r="C50" i="14"/>
  <c r="C41" i="14"/>
  <c r="C40" i="14"/>
  <c r="D54" i="5"/>
  <c r="E14" i="11"/>
  <c r="E14" i="4" s="1"/>
  <c r="E10" i="4"/>
  <c r="E33" i="5"/>
  <c r="C37" i="15"/>
  <c r="C47" i="15"/>
  <c r="C43" i="15"/>
  <c r="C49" i="15"/>
  <c r="C41" i="15"/>
  <c r="C44" i="15"/>
  <c r="C48" i="15"/>
  <c r="C45" i="15"/>
  <c r="C35" i="15"/>
  <c r="C36" i="15"/>
  <c r="C38" i="15"/>
  <c r="C40" i="15"/>
  <c r="C39" i="15"/>
  <c r="C34" i="15"/>
  <c r="C50" i="15"/>
  <c r="C42" i="15"/>
  <c r="Q9" i="4"/>
  <c r="Q15" i="4" s="1"/>
  <c r="Q15" i="11"/>
  <c r="I54" i="19"/>
  <c r="G43" i="15"/>
  <c r="G37" i="15"/>
  <c r="G36" i="15"/>
  <c r="G39" i="15"/>
  <c r="G45" i="15"/>
  <c r="G40" i="15"/>
  <c r="G41" i="15"/>
  <c r="G42" i="15"/>
  <c r="G50" i="15"/>
  <c r="G48" i="15"/>
  <c r="G34" i="15"/>
  <c r="G49" i="15"/>
  <c r="G44" i="15"/>
  <c r="X44" i="2"/>
  <c r="X42" i="2"/>
  <c r="X35" i="2"/>
  <c r="X43" i="2"/>
  <c r="X40" i="2"/>
  <c r="X39" i="2"/>
  <c r="X50" i="2"/>
  <c r="X48" i="2"/>
  <c r="X41" i="2"/>
  <c r="X34" i="2"/>
  <c r="X33" i="2"/>
  <c r="X45" i="2"/>
  <c r="X36" i="2"/>
  <c r="X47" i="2"/>
  <c r="X38" i="2"/>
  <c r="X37" i="2"/>
  <c r="G35" i="14"/>
  <c r="G45" i="14"/>
  <c r="G40" i="14"/>
  <c r="G36" i="14"/>
  <c r="N65" i="1"/>
  <c r="G68" i="1"/>
  <c r="H41" i="2"/>
  <c r="M46" i="1"/>
  <c r="G51" i="15"/>
  <c r="F58" i="1"/>
  <c r="E54" i="19"/>
  <c r="E45" i="5"/>
  <c r="I53" i="19"/>
  <c r="C33" i="15"/>
  <c r="N48" i="1"/>
  <c r="E41" i="5"/>
  <c r="M54" i="19"/>
  <c r="G33" i="14"/>
  <c r="E37" i="5"/>
  <c r="F47" i="1"/>
  <c r="G60" i="1"/>
  <c r="AB33" i="2"/>
  <c r="J54" i="5"/>
  <c r="M36" i="5"/>
  <c r="M52" i="5" s="1"/>
  <c r="M48" i="5"/>
  <c r="L41" i="5"/>
  <c r="L36" i="5"/>
  <c r="L34" i="5"/>
  <c r="L53" i="5" s="1"/>
  <c r="L46" i="5"/>
  <c r="L51" i="5"/>
  <c r="L54" i="5" s="1"/>
  <c r="L35" i="5"/>
  <c r="L45" i="5"/>
  <c r="L37" i="5"/>
  <c r="Q46" i="5"/>
  <c r="Q51" i="5"/>
  <c r="Q38" i="5"/>
  <c r="Q52" i="5" s="1"/>
  <c r="Q36" i="5"/>
  <c r="Q54" i="19"/>
  <c r="E53" i="19"/>
  <c r="N43" i="1"/>
  <c r="AB7" i="9"/>
  <c r="N53" i="1"/>
  <c r="N50" i="1"/>
  <c r="N47" i="1"/>
  <c r="N58" i="1"/>
  <c r="N51" i="1"/>
  <c r="N62" i="1"/>
  <c r="N42" i="1"/>
  <c r="N69" i="1"/>
  <c r="N54" i="1"/>
  <c r="N46" i="1"/>
  <c r="N60" i="1"/>
  <c r="N67" i="1"/>
  <c r="N56" i="1"/>
  <c r="N72" i="1"/>
  <c r="N63" i="1"/>
  <c r="N68" i="1"/>
  <c r="C46" i="15"/>
  <c r="G46" i="14"/>
  <c r="AJ47" i="9"/>
  <c r="V40" i="2"/>
  <c r="V45" i="2"/>
  <c r="V50" i="2"/>
  <c r="V47" i="2"/>
  <c r="V36" i="2"/>
  <c r="V41" i="2"/>
  <c r="V42" i="2"/>
  <c r="V43" i="2"/>
  <c r="V49" i="2"/>
  <c r="V34" i="2"/>
  <c r="V48" i="2"/>
  <c r="V37" i="2"/>
  <c r="V35" i="2"/>
  <c r="V44" i="2"/>
  <c r="V33" i="2"/>
  <c r="V38" i="2"/>
  <c r="V39" i="2"/>
  <c r="M53" i="19"/>
  <c r="K38" i="15"/>
  <c r="K51" i="15" s="1"/>
  <c r="K49" i="15"/>
  <c r="K35" i="15"/>
  <c r="K44" i="15"/>
  <c r="K48" i="15"/>
  <c r="K36" i="15"/>
  <c r="K43" i="15"/>
  <c r="K47" i="15"/>
  <c r="K39" i="15"/>
  <c r="K22" i="2"/>
  <c r="K46" i="2" s="1"/>
  <c r="K40" i="15"/>
  <c r="C33" i="14"/>
  <c r="N44" i="1"/>
  <c r="D37" i="3"/>
  <c r="D44" i="3"/>
  <c r="D40" i="3"/>
  <c r="X47" i="3"/>
  <c r="D39" i="3"/>
  <c r="F74" i="1"/>
  <c r="Q68" i="13"/>
  <c r="Y54" i="5"/>
  <c r="I52" i="5"/>
  <c r="N70" i="1"/>
  <c r="G62" i="1"/>
  <c r="F68" i="13"/>
  <c r="F60" i="1"/>
  <c r="J33" i="2"/>
  <c r="J51" i="2" s="1"/>
  <c r="D53" i="5"/>
  <c r="I47" i="3"/>
  <c r="F48" i="5"/>
  <c r="O35" i="2"/>
  <c r="J51" i="15"/>
  <c r="AB54" i="5"/>
  <c r="K51" i="14"/>
  <c r="R53" i="5"/>
  <c r="S51" i="2"/>
  <c r="T51" i="2"/>
  <c r="Y51" i="2"/>
  <c r="D70" i="1"/>
  <c r="L15" i="11"/>
  <c r="L9" i="4"/>
  <c r="L15" i="4" s="1"/>
  <c r="L10" i="11"/>
  <c r="P38" i="5"/>
  <c r="P46" i="5"/>
  <c r="P50" i="5"/>
  <c r="F52" i="18"/>
  <c r="E39" i="2"/>
  <c r="E48" i="2"/>
  <c r="E34" i="2"/>
  <c r="E41" i="2"/>
  <c r="E40" i="2"/>
  <c r="E33" i="2"/>
  <c r="E51" i="15"/>
  <c r="AA51" i="2"/>
  <c r="P47" i="5"/>
  <c r="F46" i="1"/>
  <c r="F62" i="1"/>
  <c r="P35" i="5"/>
  <c r="M61" i="1"/>
  <c r="F51" i="1"/>
  <c r="P33" i="5"/>
  <c r="P53" i="5" s="1"/>
  <c r="J53" i="5"/>
  <c r="E43" i="2"/>
  <c r="E42" i="2"/>
  <c r="E38" i="2"/>
  <c r="F72" i="1"/>
  <c r="F69" i="1"/>
  <c r="F41" i="1"/>
  <c r="P37" i="5"/>
  <c r="F49" i="1"/>
  <c r="P51" i="5"/>
  <c r="P40" i="5"/>
  <c r="AD91" i="9"/>
  <c r="P42" i="5"/>
  <c r="E37" i="2"/>
  <c r="E36" i="2"/>
  <c r="M49" i="1"/>
  <c r="M63" i="1"/>
  <c r="F64" i="1"/>
  <c r="M65" i="1"/>
  <c r="F73" i="1"/>
  <c r="K52" i="5"/>
  <c r="S47" i="9"/>
  <c r="E35" i="2"/>
  <c r="E46" i="2"/>
  <c r="G51" i="14"/>
  <c r="O54" i="5"/>
  <c r="R129" i="9"/>
  <c r="D42" i="3"/>
  <c r="D34" i="3"/>
  <c r="D33" i="3"/>
  <c r="D43" i="3"/>
  <c r="D45" i="3"/>
  <c r="D38" i="3"/>
  <c r="D35" i="3"/>
  <c r="D46" i="3"/>
  <c r="D32" i="3"/>
  <c r="Y44" i="9"/>
  <c r="T91" i="9"/>
  <c r="F49" i="5"/>
  <c r="F33" i="5"/>
  <c r="F36" i="5"/>
  <c r="F47" i="5"/>
  <c r="F45" i="5"/>
  <c r="F34" i="5"/>
  <c r="F35" i="5"/>
  <c r="F51" i="5"/>
  <c r="F40" i="5"/>
  <c r="F44" i="5"/>
  <c r="F39" i="5"/>
  <c r="F37" i="5"/>
  <c r="F41" i="5"/>
  <c r="F46" i="5"/>
  <c r="F50" i="5"/>
  <c r="AE7" i="9"/>
  <c r="Q60" i="1"/>
  <c r="Q62" i="1"/>
  <c r="Q51" i="1"/>
  <c r="Q58" i="1"/>
  <c r="I68" i="13"/>
  <c r="K68" i="12"/>
  <c r="E54" i="18"/>
  <c r="Z51" i="2"/>
  <c r="I53" i="5"/>
  <c r="I54" i="5"/>
  <c r="M10" i="11"/>
  <c r="N48" i="14"/>
  <c r="N43" i="14"/>
  <c r="N37" i="14"/>
  <c r="N33" i="14"/>
  <c r="N47" i="14"/>
  <c r="N39" i="14"/>
  <c r="N50" i="14"/>
  <c r="N41" i="14"/>
  <c r="N44" i="14"/>
  <c r="N36" i="14"/>
  <c r="N22" i="2"/>
  <c r="N35" i="14"/>
  <c r="N38" i="14"/>
  <c r="N49" i="14"/>
  <c r="N40" i="14"/>
  <c r="N42" i="14"/>
  <c r="N45" i="14"/>
  <c r="N34" i="14"/>
  <c r="N46" i="14"/>
  <c r="K14" i="11"/>
  <c r="K14" i="4" s="1"/>
  <c r="K10" i="4"/>
  <c r="F10" i="4"/>
  <c r="F14" i="11"/>
  <c r="F14" i="4" s="1"/>
  <c r="D38" i="2"/>
  <c r="D47" i="2"/>
  <c r="D49" i="2"/>
  <c r="D39" i="2"/>
  <c r="D44" i="2"/>
  <c r="R47" i="9"/>
  <c r="D40" i="2"/>
  <c r="D46" i="2"/>
  <c r="D33" i="2"/>
  <c r="D48" i="2"/>
  <c r="D43" i="2"/>
  <c r="D36" i="2"/>
  <c r="D34" i="2"/>
  <c r="D37" i="2"/>
  <c r="D35" i="2"/>
  <c r="D41" i="2"/>
  <c r="D50" i="2"/>
  <c r="D42" i="2"/>
  <c r="D45" i="2"/>
  <c r="L47" i="2"/>
  <c r="Z47" i="9"/>
  <c r="L41" i="2"/>
  <c r="L50" i="2"/>
  <c r="L43" i="2"/>
  <c r="L37" i="2"/>
  <c r="L48" i="2"/>
  <c r="L46" i="2"/>
  <c r="L40" i="2"/>
  <c r="L49" i="2"/>
  <c r="L36" i="2"/>
  <c r="L39" i="2"/>
  <c r="L42" i="2"/>
  <c r="L34" i="2"/>
  <c r="L44" i="2"/>
  <c r="L35" i="2"/>
  <c r="L45" i="2"/>
  <c r="U47" i="9"/>
  <c r="G40" i="2"/>
  <c r="G43" i="2"/>
  <c r="G47" i="2"/>
  <c r="G36" i="2"/>
  <c r="G33" i="2"/>
  <c r="G51" i="2" s="1"/>
  <c r="G34" i="2"/>
  <c r="G48" i="2"/>
  <c r="G38" i="2"/>
  <c r="G35" i="2"/>
  <c r="G39" i="2"/>
  <c r="H45" i="2"/>
  <c r="H39" i="2"/>
  <c r="V47" i="9"/>
  <c r="H42" i="2"/>
  <c r="H40" i="2"/>
  <c r="H50" i="2"/>
  <c r="H38" i="2"/>
  <c r="H47" i="2"/>
  <c r="H33" i="2"/>
  <c r="H34" i="2"/>
  <c r="N15" i="11"/>
  <c r="N9" i="4"/>
  <c r="N15" i="4" s="1"/>
  <c r="I15" i="10"/>
  <c r="I9" i="4"/>
  <c r="I15" i="4" s="1"/>
  <c r="AP47" i="9"/>
  <c r="AB50" i="2"/>
  <c r="AB48" i="2"/>
  <c r="AB44" i="2"/>
  <c r="AB42" i="2"/>
  <c r="AB40" i="2"/>
  <c r="AB38" i="2"/>
  <c r="AB36" i="2"/>
  <c r="AB34" i="2"/>
  <c r="AB49" i="2"/>
  <c r="AB47" i="2"/>
  <c r="AB45" i="2"/>
  <c r="AB43" i="2"/>
  <c r="AB41" i="2"/>
  <c r="AB39" i="2"/>
  <c r="AB37" i="2"/>
  <c r="AB35" i="2"/>
  <c r="S52" i="5"/>
  <c r="S53" i="5"/>
  <c r="G65" i="1"/>
  <c r="G43" i="1"/>
  <c r="G56" i="1"/>
  <c r="G49" i="1"/>
  <c r="G51" i="1"/>
  <c r="G63" i="1"/>
  <c r="G44" i="1"/>
  <c r="G66" i="1"/>
  <c r="G46" i="1"/>
  <c r="G54" i="1"/>
  <c r="G42" i="1"/>
  <c r="G45" i="1"/>
  <c r="G59" i="1"/>
  <c r="U7" i="9"/>
  <c r="G69" i="1"/>
  <c r="G57" i="1"/>
  <c r="G53" i="1"/>
  <c r="G67" i="1"/>
  <c r="G72" i="1"/>
  <c r="G58" i="1"/>
  <c r="G61" i="1"/>
  <c r="G52" i="1"/>
  <c r="G64" i="1"/>
  <c r="O38" i="2"/>
  <c r="O49" i="2"/>
  <c r="O37" i="2"/>
  <c r="O33" i="2"/>
  <c r="O41" i="2"/>
  <c r="O34" i="2"/>
  <c r="I34" i="2"/>
  <c r="I45" i="2"/>
  <c r="I41" i="2"/>
  <c r="I49" i="2"/>
  <c r="W47" i="9"/>
  <c r="I43" i="2"/>
  <c r="I46" i="2"/>
  <c r="I50" i="2"/>
  <c r="I35" i="2"/>
  <c r="I38" i="2"/>
  <c r="I48" i="2"/>
  <c r="I33" i="2"/>
  <c r="I44" i="2"/>
  <c r="I47" i="2"/>
  <c r="I42" i="2"/>
  <c r="F63" i="1"/>
  <c r="F68" i="1"/>
  <c r="F57" i="1"/>
  <c r="F48" i="1"/>
  <c r="F61" i="1"/>
  <c r="F52" i="1"/>
  <c r="T7" i="9"/>
  <c r="F44" i="1"/>
  <c r="F53" i="1"/>
  <c r="F59" i="1"/>
  <c r="F71" i="1"/>
  <c r="F54" i="1"/>
  <c r="F43" i="1"/>
  <c r="F65" i="1"/>
  <c r="F45" i="1"/>
  <c r="F42" i="1"/>
  <c r="J14" i="11"/>
  <c r="J14" i="4" s="1"/>
  <c r="J10" i="4"/>
  <c r="H15" i="11"/>
  <c r="H10" i="11"/>
  <c r="H9" i="4"/>
  <c r="H15" i="4" s="1"/>
  <c r="I10" i="11"/>
  <c r="M42" i="1"/>
  <c r="M48" i="1"/>
  <c r="M58" i="1"/>
  <c r="M51" i="1"/>
  <c r="M69" i="1"/>
  <c r="M41" i="1"/>
  <c r="M64" i="1"/>
  <c r="M60" i="1"/>
  <c r="M44" i="1"/>
  <c r="AA7" i="9"/>
  <c r="M62" i="1"/>
  <c r="M43" i="1"/>
  <c r="M59" i="1"/>
  <c r="M52" i="1"/>
  <c r="M66" i="1"/>
  <c r="M53" i="1"/>
  <c r="M54" i="1"/>
  <c r="M47" i="1"/>
  <c r="M50" i="1"/>
  <c r="M74" i="1"/>
  <c r="M45" i="1"/>
  <c r="M73" i="1"/>
  <c r="M68" i="1"/>
  <c r="M67" i="1"/>
  <c r="M57" i="1"/>
  <c r="M56" i="1"/>
  <c r="G54" i="5"/>
  <c r="G47" i="3"/>
  <c r="N47" i="3"/>
  <c r="G68" i="13"/>
  <c r="L68" i="12"/>
  <c r="D68" i="12"/>
  <c r="D51" i="15"/>
  <c r="L51" i="15"/>
  <c r="P51" i="15"/>
  <c r="O68" i="13"/>
  <c r="J68" i="12"/>
  <c r="I51" i="15"/>
  <c r="AA54" i="5"/>
  <c r="V52" i="5"/>
  <c r="E47" i="3"/>
  <c r="I70" i="1"/>
  <c r="N52" i="5"/>
  <c r="H47" i="3"/>
  <c r="H53" i="5"/>
  <c r="G50" i="2"/>
  <c r="G45" i="2"/>
  <c r="G42" i="2"/>
  <c r="G49" i="2"/>
  <c r="L33" i="2"/>
  <c r="J52" i="5"/>
  <c r="L70" i="1"/>
  <c r="H48" i="2"/>
  <c r="H36" i="2"/>
  <c r="H35" i="2"/>
  <c r="H44" i="2"/>
  <c r="F51" i="2"/>
  <c r="J70" i="1"/>
  <c r="G53" i="5"/>
  <c r="O47" i="3"/>
  <c r="Z47" i="3"/>
  <c r="U47" i="3"/>
  <c r="S47" i="3"/>
  <c r="G37" i="2"/>
  <c r="I68" i="12"/>
  <c r="K53" i="5"/>
  <c r="P51" i="2"/>
  <c r="W52" i="5"/>
  <c r="Q51" i="2"/>
  <c r="T52" i="5"/>
  <c r="G74" i="1"/>
  <c r="C68" i="13"/>
  <c r="R52" i="5"/>
  <c r="R54" i="5"/>
  <c r="Q51" i="14"/>
  <c r="H51" i="14"/>
  <c r="L51" i="14"/>
  <c r="U51" i="2"/>
  <c r="M47" i="3"/>
  <c r="M68" i="13"/>
  <c r="G71" i="1"/>
  <c r="H68" i="12"/>
  <c r="C68" i="12"/>
  <c r="X52" i="5"/>
  <c r="Z54" i="5"/>
  <c r="M71" i="1"/>
  <c r="O53" i="5"/>
  <c r="O52" i="5"/>
  <c r="E53" i="5"/>
  <c r="Q47" i="3"/>
  <c r="O70" i="1"/>
  <c r="E70" i="1"/>
  <c r="D52" i="5"/>
  <c r="J47" i="3"/>
  <c r="H54" i="5"/>
  <c r="M54" i="5"/>
  <c r="H52" i="5"/>
  <c r="G52" i="5"/>
  <c r="O51" i="15" l="1"/>
  <c r="Q54" i="5"/>
  <c r="M50" i="2"/>
  <c r="M34" i="2"/>
  <c r="M43" i="2"/>
  <c r="M38" i="2"/>
  <c r="M47" i="2"/>
  <c r="M41" i="2"/>
  <c r="M45" i="2"/>
  <c r="M35" i="2"/>
  <c r="M48" i="2"/>
  <c r="M40" i="2"/>
  <c r="M44" i="2"/>
  <c r="AA47" i="9"/>
  <c r="M37" i="2"/>
  <c r="M33" i="2"/>
  <c r="M39" i="2"/>
  <c r="M49" i="2"/>
  <c r="M36" i="2"/>
  <c r="M46" i="2"/>
  <c r="M42" i="2"/>
  <c r="AC47" i="9"/>
  <c r="O45" i="2"/>
  <c r="O42" i="2"/>
  <c r="L51" i="2"/>
  <c r="M53" i="5"/>
  <c r="O46" i="2"/>
  <c r="O50" i="2"/>
  <c r="O40" i="2"/>
  <c r="O51" i="2" s="1"/>
  <c r="O36" i="2"/>
  <c r="L52" i="5"/>
  <c r="O47" i="2"/>
  <c r="O48" i="2"/>
  <c r="O39" i="2"/>
  <c r="K33" i="2"/>
  <c r="O43" i="2"/>
  <c r="C51" i="15"/>
  <c r="X51" i="2"/>
  <c r="K43" i="2"/>
  <c r="K38" i="2"/>
  <c r="K36" i="2"/>
  <c r="K37" i="2"/>
  <c r="K47" i="2"/>
  <c r="K40" i="2"/>
  <c r="K41" i="2"/>
  <c r="K34" i="2"/>
  <c r="K44" i="2"/>
  <c r="K49" i="2"/>
  <c r="K39" i="2"/>
  <c r="K42" i="2"/>
  <c r="K35" i="2"/>
  <c r="K48" i="2"/>
  <c r="K45" i="2"/>
  <c r="K50" i="2"/>
  <c r="Y47" i="9"/>
  <c r="C51" i="14"/>
  <c r="V51" i="2"/>
  <c r="G70" i="1"/>
  <c r="Q70" i="1"/>
  <c r="P52" i="5"/>
  <c r="D47" i="3"/>
  <c r="E51" i="2"/>
  <c r="M10" i="4"/>
  <c r="M14" i="11"/>
  <c r="M14" i="4" s="1"/>
  <c r="F53" i="5"/>
  <c r="F52" i="5"/>
  <c r="F54" i="5"/>
  <c r="L14" i="11"/>
  <c r="L14" i="4" s="1"/>
  <c r="L10" i="4"/>
  <c r="M70" i="1"/>
  <c r="F70" i="1"/>
  <c r="I51" i="2"/>
  <c r="AB51" i="2"/>
  <c r="H51" i="2"/>
  <c r="P54" i="5"/>
  <c r="N38" i="2"/>
  <c r="N49" i="2"/>
  <c r="AB47" i="9"/>
  <c r="N35" i="2"/>
  <c r="N41" i="2"/>
  <c r="N34" i="2"/>
  <c r="N44" i="2"/>
  <c r="N36" i="2"/>
  <c r="N50" i="2"/>
  <c r="N43" i="2"/>
  <c r="N42" i="2"/>
  <c r="N48" i="2"/>
  <c r="N33" i="2"/>
  <c r="N37" i="2"/>
  <c r="N39" i="2"/>
  <c r="N40" i="2"/>
  <c r="N46" i="2"/>
  <c r="N45" i="2"/>
  <c r="N47" i="2"/>
  <c r="I14" i="11"/>
  <c r="I14" i="4" s="1"/>
  <c r="I10" i="4"/>
  <c r="H14" i="11"/>
  <c r="H14" i="4" s="1"/>
  <c r="H10" i="4"/>
  <c r="D52" i="2"/>
  <c r="D51" i="2"/>
  <c r="N51" i="14"/>
  <c r="K51" i="2" l="1"/>
  <c r="M51" i="2"/>
  <c r="N51" i="2"/>
</calcChain>
</file>

<file path=xl/sharedStrings.xml><?xml version="1.0" encoding="utf-8"?>
<sst xmlns="http://schemas.openxmlformats.org/spreadsheetml/2006/main" count="1346" uniqueCount="253">
  <si>
    <t>　 歳 入 合 計</t>
  </si>
  <si>
    <t>一般財源(1～11）</t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</si>
  <si>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</si>
  <si>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</si>
  <si>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</si>
  <si>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うち政府資金</t>
    <rPh sb="2" eb="4">
      <t>セイフ</t>
    </rPh>
    <rPh sb="4" eb="6">
      <t>シキン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</si>
  <si>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</si>
  <si>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</si>
  <si>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</si>
  <si>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</si>
  <si>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</si>
  <si>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</si>
  <si>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</si>
  <si>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</si>
  <si>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</si>
  <si>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</si>
  <si>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</si>
  <si>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</si>
  <si>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</si>
  <si>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</si>
  <si>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</si>
  <si>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</si>
  <si>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</si>
  <si>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</si>
  <si>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</si>
  <si>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</si>
  <si>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</si>
  <si>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</si>
  <si>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</si>
  <si>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</si>
  <si>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</si>
  <si>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</si>
  <si>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</si>
  <si>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</si>
  <si>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</si>
  <si>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</si>
  <si>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</si>
  <si>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</si>
  <si>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</si>
  <si>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</si>
  <si>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</si>
  <si>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</si>
  <si>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</si>
  <si>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</si>
  <si>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</si>
  <si>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</si>
  <si>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</si>
  <si>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</si>
  <si>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</si>
  <si>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</si>
  <si>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</si>
  <si>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</si>
  <si>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</si>
  <si>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</si>
  <si>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</si>
  <si>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</si>
  <si>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</si>
  <si>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</si>
  <si>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</si>
  <si>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</si>
  <si>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</si>
  <si>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</si>
  <si>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</si>
  <si>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</si>
  <si>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</si>
  <si>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</si>
  <si>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</si>
  <si>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</si>
  <si>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</si>
  <si>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</si>
  <si>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</si>
  <si>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</si>
  <si>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</si>
  <si>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</si>
  <si>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</si>
  <si>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</si>
  <si>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</si>
  <si>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</si>
  <si>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</si>
  <si>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</si>
  <si>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</si>
  <si>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</si>
  <si>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</si>
  <si>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</si>
  <si>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</si>
  <si>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</si>
  <si>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</si>
  <si>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</si>
  <si>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</si>
  <si>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</si>
  <si>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</si>
  <si>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</si>
  <si>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</si>
  <si>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</si>
  <si>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</si>
  <si>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</si>
  <si>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</si>
  <si>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</si>
  <si>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</si>
  <si>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</si>
  <si>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</si>
  <si>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</si>
  <si>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</si>
  <si>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</si>
  <si>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</si>
  <si>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</si>
  <si>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</si>
  <si>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</si>
  <si>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</si>
  <si>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</si>
  <si>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</si>
  <si>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</si>
  <si>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</si>
  <si>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</si>
  <si>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</si>
  <si>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</si>
  <si>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</si>
  <si>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</si>
  <si>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</si>
  <si>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</si>
  <si>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</si>
  <si>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</si>
  <si>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</si>
  <si>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</si>
  <si>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</si>
  <si>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</si>
  <si>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</si>
  <si>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</si>
  <si>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</si>
  <si>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</si>
  <si>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</si>
  <si>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</si>
  <si>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</si>
  <si>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</si>
  <si>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</si>
  <si>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</si>
  <si>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</si>
  <si>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</si>
  <si>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</si>
  <si>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</si>
  <si>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</si>
  <si>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</si>
  <si>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</si>
  <si>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</si>
  <si>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</si>
  <si>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</si>
  <si>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</si>
  <si>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</si>
  <si>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</si>
  <si>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</si>
  <si>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</si>
  <si>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</si>
  <si>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</si>
  <si>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</si>
  <si>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</si>
  <si>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</si>
  <si>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</si>
  <si>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</si>
  <si>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</si>
  <si>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 xml:space="preserve"> うち減税補てん債</t>
    <rPh sb="3" eb="5">
      <t>ゲンゼイ</t>
    </rPh>
    <rPh sb="5" eb="6">
      <t>ホ</t>
    </rPh>
    <rPh sb="8" eb="9">
      <t>サイ</t>
    </rPh>
    <phoneticPr fontId="2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</si>
  <si>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</si>
  <si>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</si>
  <si>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</si>
  <si>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</si>
  <si>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</si>
  <si>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０５(H17)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</si>
  <si>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</si>
  <si>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</si>
  <si>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鹿沼市</t>
    <rPh sb="0" eb="3">
      <t>カヌマシ</t>
    </rPh>
    <phoneticPr fontId="2"/>
  </si>
  <si>
    <t>８９（元）</t>
    <rPh sb="3" eb="4">
      <t>ガン</t>
    </rPh>
    <phoneticPr fontId="2"/>
  </si>
  <si>
    <t>９０（H2）</t>
    <phoneticPr fontId="2"/>
  </si>
  <si>
    <t>９０（H2）</t>
    <phoneticPr fontId="2"/>
  </si>
  <si>
    <t>９１（H3）</t>
    <phoneticPr fontId="2"/>
  </si>
  <si>
    <t>９１（H3）</t>
    <phoneticPr fontId="2"/>
  </si>
  <si>
    <t>９２（H4）</t>
    <phoneticPr fontId="2"/>
  </si>
  <si>
    <t>９２（H4）</t>
    <phoneticPr fontId="2"/>
  </si>
  <si>
    <t>９３（H5）</t>
    <phoneticPr fontId="2"/>
  </si>
  <si>
    <t>９３（H5）</t>
    <phoneticPr fontId="2"/>
  </si>
  <si>
    <t>９４（H6）</t>
    <phoneticPr fontId="2"/>
  </si>
  <si>
    <t>９４（H6）</t>
    <phoneticPr fontId="2"/>
  </si>
  <si>
    <t>９５（H7）</t>
    <phoneticPr fontId="2"/>
  </si>
  <si>
    <t>９５（H7）</t>
    <phoneticPr fontId="2"/>
  </si>
  <si>
    <t>９６（H8）</t>
    <phoneticPr fontId="2"/>
  </si>
  <si>
    <t>９６（H8）</t>
    <phoneticPr fontId="2"/>
  </si>
  <si>
    <t>９７（H9）</t>
    <phoneticPr fontId="2"/>
  </si>
  <si>
    <t>９７（H9）</t>
    <phoneticPr fontId="2"/>
  </si>
  <si>
    <t>９８(H10)</t>
    <phoneticPr fontId="2"/>
  </si>
  <si>
    <t>９８(H10)</t>
    <phoneticPr fontId="2"/>
  </si>
  <si>
    <t>９９(H11)</t>
    <phoneticPr fontId="2"/>
  </si>
  <si>
    <t>９９(H11)</t>
    <phoneticPr fontId="2"/>
  </si>
  <si>
    <t>００(H12)</t>
    <phoneticPr fontId="2"/>
  </si>
  <si>
    <t>００(H12)</t>
    <phoneticPr fontId="2"/>
  </si>
  <si>
    <t>０１(H13)</t>
    <phoneticPr fontId="2"/>
  </si>
  <si>
    <t>０１(H13)</t>
    <phoneticPr fontId="2"/>
  </si>
  <si>
    <t>０２(H14)</t>
    <phoneticPr fontId="2"/>
  </si>
  <si>
    <t>０２(H14)</t>
    <phoneticPr fontId="2"/>
  </si>
  <si>
    <t>０３(H15)</t>
    <phoneticPr fontId="2"/>
  </si>
  <si>
    <t>０３(H15)</t>
    <phoneticPr fontId="2"/>
  </si>
  <si>
    <t>０４(H16)</t>
    <phoneticPr fontId="2"/>
  </si>
  <si>
    <t>粟野町</t>
    <rPh sb="0" eb="3">
      <t>アワノマチ</t>
    </rPh>
    <phoneticPr fontId="2"/>
  </si>
  <si>
    <t>21起債制限比率</t>
    <rPh sb="2" eb="4">
      <t>キサイ</t>
    </rPh>
    <rPh sb="4" eb="6">
      <t>セイゲン</t>
    </rPh>
    <rPh sb="6" eb="8">
      <t>ヒリツ</t>
    </rPh>
    <phoneticPr fontId="2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</si>
  <si>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</si>
  <si>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23地方債現在高</t>
    <rPh sb="2" eb="5">
      <t>チホウサイ</t>
    </rPh>
    <rPh sb="5" eb="7">
      <t>ゲンザイ</t>
    </rPh>
    <rPh sb="7" eb="8">
      <t>ダカ</t>
    </rPh>
    <phoneticPr fontId="2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</si>
  <si>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</si>
  <si>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25収益事業収入</t>
    <rPh sb="2" eb="4">
      <t>シュウエキ</t>
    </rPh>
    <rPh sb="4" eb="6">
      <t>ジギョウ</t>
    </rPh>
    <rPh sb="6" eb="8">
      <t>シュウニュウ</t>
    </rPh>
    <phoneticPr fontId="2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</si>
  <si>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</si>
  <si>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０４(H16)までは合併前の１市１町の合算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</si>
  <si>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９７(H9）</t>
    <phoneticPr fontId="2"/>
  </si>
  <si>
    <t>９８(H10）</t>
    <phoneticPr fontId="2"/>
  </si>
  <si>
    <t>９９(H11）</t>
    <phoneticPr fontId="2"/>
  </si>
  <si>
    <t>００(H12）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</si>
  <si>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</si>
  <si>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</si>
  <si>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０１(H13）</t>
    <phoneticPr fontId="2"/>
  </si>
  <si>
    <t>０２(H14)</t>
  </si>
  <si>
    <t>９７(H9）</t>
    <phoneticPr fontId="2"/>
  </si>
  <si>
    <t>９８(H10）</t>
    <phoneticPr fontId="2"/>
  </si>
  <si>
    <t>９９(H11）</t>
    <phoneticPr fontId="2"/>
  </si>
  <si>
    <t>００(H12）</t>
    <phoneticPr fontId="2"/>
  </si>
  <si>
    <t>０６(H18)</t>
    <phoneticPr fontId="2"/>
  </si>
  <si>
    <t>（百万円）</t>
    <rPh sb="1" eb="4">
      <t>ヒャクマンエン</t>
    </rPh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</si>
  <si>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</si>
  <si>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</si>
  <si>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</si>
  <si>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</si>
  <si>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</si>
  <si>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</si>
  <si>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</si>
  <si>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０７(H18)</t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</si>
  <si>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</si>
  <si>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</si>
  <si>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</si>
  <si>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</si>
  <si>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</si>
  <si>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</si>
  <si>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</si>
  <si>
    <t>１４(H26)</t>
    <phoneticPr fontId="2"/>
  </si>
  <si>
    <t>１３(H25)</t>
    <phoneticPr fontId="2"/>
  </si>
  <si>
    <t>１５(H27)</t>
    <phoneticPr fontId="2"/>
  </si>
  <si>
    <t>１４(H26)</t>
    <phoneticPr fontId="2"/>
  </si>
  <si>
    <t>１５(H27)</t>
    <phoneticPr fontId="2"/>
  </si>
  <si>
    <t>１４(H26)</t>
    <phoneticPr fontId="2"/>
  </si>
  <si>
    <t>１６(H28)</t>
    <phoneticPr fontId="2"/>
  </si>
  <si>
    <t>うち臨時財政対策債</t>
    <rPh sb="2" eb="9">
      <t>リ</t>
    </rPh>
    <phoneticPr fontId="2"/>
  </si>
  <si>
    <t>７法定外普通税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</si>
  <si>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１７(H29)</t>
  </si>
  <si>
    <t>１７(H29)</t>
    <phoneticPr fontId="2"/>
  </si>
  <si>
    <t>１８(H30)</t>
    <phoneticPr fontId="2"/>
  </si>
  <si>
    <t>鹿沼市</t>
    <rPh sb="0" eb="3">
      <t>カヌマシ</t>
    </rPh>
    <phoneticPr fontId="2"/>
  </si>
  <si>
    <t>１９(R１)</t>
    <phoneticPr fontId="2"/>
  </si>
  <si>
    <t>８ 自動車税環境性能割交付金</t>
  </si>
  <si>
    <t>８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</si>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</sst>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  <numFmt numFmtId="186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</cellStyleXfs>
  <cellXfs count="156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0" applyNumberFormat="1" applyFont="1" applyFill="1" applyBorder="1" applyAlignment="1" applyProtection="1">
      <alignment vertical="center"/>
    </xf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8" fontId="5" fillId="0" borderId="0" xfId="1" applyFont="1"/>
    <xf numFmtId="38" fontId="5" fillId="0" borderId="1" xfId="1" applyFont="1" applyBorder="1"/>
    <xf numFmtId="0" fontId="5" fillId="0" borderId="1" xfId="0" applyFont="1" applyBorder="1" applyAlignment="1"/>
    <xf numFmtId="183" fontId="5" fillId="0" borderId="0" xfId="0" applyNumberFormat="1" applyFont="1" applyBorder="1"/>
    <xf numFmtId="179" fontId="5" fillId="0" borderId="0" xfId="1" applyNumberFormat="1" applyFont="1"/>
    <xf numFmtId="0" fontId="5" fillId="2" borderId="1" xfId="0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/>
    <xf numFmtId="0" fontId="4" fillId="0" borderId="1" xfId="0" applyFont="1" applyFill="1" applyBorder="1" applyAlignment="1" applyProtection="1"/>
    <xf numFmtId="0" fontId="4" fillId="2" borderId="1" xfId="0" applyFont="1" applyFill="1" applyBorder="1" applyAlignment="1" applyProtection="1"/>
    <xf numFmtId="179" fontId="4" fillId="0" borderId="1" xfId="1" applyNumberFormat="1" applyFont="1" applyFill="1" applyBorder="1" applyAlignment="1" applyProtection="1"/>
    <xf numFmtId="183" fontId="4" fillId="0" borderId="1" xfId="1" applyNumberFormat="1" applyFont="1" applyFill="1" applyBorder="1" applyAlignment="1" applyProtection="1"/>
    <xf numFmtId="179" fontId="5" fillId="0" borderId="1" xfId="1" applyNumberFormat="1" applyFont="1" applyBorder="1" applyAlignment="1"/>
    <xf numFmtId="0" fontId="4" fillId="0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179" fontId="4" fillId="0" borderId="1" xfId="0" applyNumberFormat="1" applyFont="1" applyFill="1" applyBorder="1" applyAlignment="1" applyProtection="1"/>
    <xf numFmtId="179" fontId="4" fillId="0" borderId="1" xfId="1" applyNumberFormat="1" applyFont="1" applyFill="1" applyBorder="1" applyAlignment="1" applyProtection="1">
      <alignment horizontal="right"/>
    </xf>
    <xf numFmtId="182" fontId="5" fillId="0" borderId="1" xfId="0" applyNumberFormat="1" applyFont="1" applyBorder="1" applyAlignment="1"/>
    <xf numFmtId="182" fontId="5" fillId="0" borderId="1" xfId="1" applyNumberFormat="1" applyFont="1" applyBorder="1" applyAlignment="1"/>
    <xf numFmtId="179" fontId="5" fillId="0" borderId="1" xfId="0" applyNumberFormat="1" applyFont="1" applyBorder="1" applyAlignment="1"/>
    <xf numFmtId="179" fontId="5" fillId="0" borderId="0" xfId="0" applyNumberFormat="1" applyFont="1" applyAlignment="1"/>
    <xf numFmtId="179" fontId="4" fillId="3" borderId="1" xfId="0" applyNumberFormat="1" applyFont="1" applyFill="1" applyBorder="1" applyAlignment="1" applyProtection="1">
      <alignment vertical="center"/>
    </xf>
    <xf numFmtId="183" fontId="5" fillId="0" borderId="0" xfId="1" applyNumberFormat="1" applyFont="1"/>
    <xf numFmtId="182" fontId="4" fillId="0" borderId="1" xfId="1" applyNumberFormat="1" applyFont="1" applyFill="1" applyBorder="1" applyProtection="1"/>
    <xf numFmtId="183" fontId="4" fillId="0" borderId="0" xfId="1" applyNumberFormat="1" applyFont="1"/>
    <xf numFmtId="183" fontId="5" fillId="0" borderId="1" xfId="0" applyNumberFormat="1" applyFont="1" applyBorder="1" applyAlignment="1"/>
    <xf numFmtId="183" fontId="4" fillId="0" borderId="1" xfId="1" applyNumberFormat="1" applyFont="1" applyBorder="1"/>
    <xf numFmtId="182" fontId="4" fillId="0" borderId="0" xfId="1" applyNumberFormat="1" applyFont="1"/>
    <xf numFmtId="183" fontId="5" fillId="0" borderId="1" xfId="1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179" fontId="10" fillId="0" borderId="1" xfId="1" applyNumberFormat="1" applyFont="1" applyFill="1" applyBorder="1" applyAlignment="1" applyProtection="1"/>
    <xf numFmtId="0" fontId="11" fillId="0" borderId="0" xfId="0" applyFont="1" applyAlignment="1"/>
    <xf numFmtId="0" fontId="10" fillId="0" borderId="0" xfId="0" applyFont="1" applyAlignment="1"/>
    <xf numFmtId="0" fontId="10" fillId="0" borderId="1" xfId="0" applyFont="1" applyBorder="1" applyAlignment="1">
      <alignment vertical="center"/>
    </xf>
    <xf numFmtId="183" fontId="10" fillId="0" borderId="1" xfId="1" applyNumberFormat="1" applyFont="1" applyFill="1" applyBorder="1" applyAlignment="1" applyProtection="1"/>
    <xf numFmtId="179" fontId="10" fillId="0" borderId="1" xfId="1" applyNumberFormat="1" applyFont="1" applyBorder="1" applyAlignment="1"/>
    <xf numFmtId="179" fontId="10" fillId="0" borderId="1" xfId="0" applyNumberFormat="1" applyFont="1" applyFill="1" applyBorder="1" applyAlignment="1" applyProtection="1"/>
    <xf numFmtId="179" fontId="10" fillId="0" borderId="1" xfId="1" applyNumberFormat="1" applyFont="1" applyFill="1" applyBorder="1" applyAlignment="1" applyProtection="1">
      <alignment horizontal="right"/>
    </xf>
    <xf numFmtId="182" fontId="10" fillId="0" borderId="1" xfId="0" applyNumberFormat="1" applyFont="1" applyBorder="1" applyAlignment="1"/>
    <xf numFmtId="182" fontId="10" fillId="0" borderId="1" xfId="1" applyNumberFormat="1" applyFont="1" applyBorder="1" applyAlignment="1"/>
    <xf numFmtId="179" fontId="5" fillId="3" borderId="1" xfId="0" applyNumberFormat="1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183" fontId="5" fillId="0" borderId="1" xfId="1" applyNumberFormat="1" applyFont="1" applyFill="1" applyBorder="1" applyProtection="1"/>
    <xf numFmtId="184" fontId="5" fillId="0" borderId="1" xfId="1" applyNumberFormat="1" applyFont="1" applyFill="1" applyBorder="1" applyProtection="1"/>
    <xf numFmtId="183" fontId="4" fillId="0" borderId="1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4" fillId="0" borderId="0" xfId="0" applyNumberFormat="1" applyFont="1" applyAlignment="1">
      <alignment vertical="center"/>
    </xf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183" fontId="5" fillId="0" borderId="1" xfId="1" applyNumberFormat="1" applyFont="1" applyBorder="1" applyAlignment="1" applyProtection="1">
      <alignment horizontal="right" vertical="center"/>
    </xf>
    <xf numFmtId="183" fontId="5" fillId="0" borderId="1" xfId="1" applyNumberFormat="1" applyFont="1" applyBorder="1" applyAlignment="1">
      <alignment horizontal="right" vertical="center"/>
    </xf>
    <xf numFmtId="183" fontId="5" fillId="0" borderId="2" xfId="0" applyNumberFormat="1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vertical="center"/>
    </xf>
    <xf numFmtId="38" fontId="5" fillId="4" borderId="1" xfId="1" applyFont="1" applyFill="1" applyBorder="1" applyAlignment="1">
      <alignment vertical="center"/>
    </xf>
    <xf numFmtId="178" fontId="5" fillId="4" borderId="1" xfId="1" applyNumberFormat="1" applyFont="1" applyFill="1" applyBorder="1" applyAlignment="1">
      <alignment horizontal="right" vertical="center"/>
    </xf>
    <xf numFmtId="178" fontId="5" fillId="4" borderId="1" xfId="1" applyNumberFormat="1" applyFont="1" applyFill="1" applyBorder="1" applyAlignment="1">
      <alignment vertical="center"/>
    </xf>
    <xf numFmtId="183" fontId="5" fillId="4" borderId="1" xfId="1" applyNumberFormat="1" applyFont="1" applyFill="1" applyBorder="1" applyAlignment="1">
      <alignment vertical="center"/>
    </xf>
    <xf numFmtId="180" fontId="5" fillId="4" borderId="1" xfId="1" applyNumberFormat="1" applyFont="1" applyFill="1" applyBorder="1" applyAlignment="1">
      <alignment vertical="center"/>
    </xf>
    <xf numFmtId="186" fontId="5" fillId="4" borderId="1" xfId="1" applyNumberFormat="1" applyFont="1" applyFill="1" applyBorder="1" applyAlignment="1">
      <alignment vertical="center"/>
    </xf>
    <xf numFmtId="183" fontId="4" fillId="4" borderId="1" xfId="0" applyNumberFormat="1" applyFont="1" applyFill="1" applyBorder="1" applyAlignment="1" applyProtection="1"/>
    <xf numFmtId="0" fontId="5" fillId="4" borderId="1" xfId="0" applyFont="1" applyFill="1" applyBorder="1" applyAlignment="1"/>
    <xf numFmtId="38" fontId="5" fillId="4" borderId="1" xfId="1" applyFont="1" applyFill="1" applyBorder="1" applyAlignment="1"/>
    <xf numFmtId="182" fontId="5" fillId="4" borderId="1" xfId="0" applyNumberFormat="1" applyFont="1" applyFill="1" applyBorder="1" applyAlignment="1"/>
    <xf numFmtId="182" fontId="5" fillId="4" borderId="1" xfId="1" applyNumberFormat="1" applyFont="1" applyFill="1" applyBorder="1" applyAlignment="1"/>
    <xf numFmtId="0" fontId="10" fillId="0" borderId="0" xfId="0" applyFont="1" applyAlignment="1">
      <alignment horizontal="center"/>
    </xf>
    <xf numFmtId="179" fontId="5" fillId="4" borderId="1" xfId="0" applyNumberFormat="1" applyFont="1" applyFill="1" applyBorder="1" applyAlignment="1">
      <alignment vertical="center"/>
    </xf>
    <xf numFmtId="179" fontId="5" fillId="4" borderId="1" xfId="1" applyNumberFormat="1" applyFont="1" applyFill="1" applyBorder="1" applyAlignment="1">
      <alignment vertical="center"/>
    </xf>
    <xf numFmtId="179" fontId="4" fillId="4" borderId="1" xfId="0" applyNumberFormat="1" applyFont="1" applyFill="1" applyBorder="1" applyAlignment="1" applyProtection="1"/>
    <xf numFmtId="184" fontId="4" fillId="4" borderId="1" xfId="1" applyNumberFormat="1" applyFont="1" applyFill="1" applyBorder="1" applyProtection="1"/>
    <xf numFmtId="184" fontId="5" fillId="4" borderId="1" xfId="1" applyNumberFormat="1" applyFont="1" applyFill="1" applyBorder="1"/>
    <xf numFmtId="183" fontId="5" fillId="0" borderId="0" xfId="0" applyNumberFormat="1" applyFont="1" applyAlignment="1">
      <alignment horizontal="center"/>
    </xf>
    <xf numFmtId="183" fontId="5" fillId="4" borderId="1" xfId="0" applyNumberFormat="1" applyFont="1" applyFill="1" applyBorder="1" applyAlignment="1">
      <alignment vertical="center"/>
    </xf>
    <xf numFmtId="183" fontId="4" fillId="4" borderId="1" xfId="0" applyNumberFormat="1" applyFont="1" applyFill="1" applyBorder="1" applyProtection="1"/>
    <xf numFmtId="184" fontId="4" fillId="4" borderId="1" xfId="0" applyNumberFormat="1" applyFont="1" applyFill="1" applyBorder="1" applyProtection="1"/>
    <xf numFmtId="182" fontId="4" fillId="4" borderId="1" xfId="0" applyNumberFormat="1" applyFont="1" applyFill="1" applyBorder="1"/>
    <xf numFmtId="183" fontId="4" fillId="4" borderId="1" xfId="0" applyNumberFormat="1" applyFont="1" applyFill="1" applyBorder="1" applyAlignment="1">
      <alignment vertical="center"/>
    </xf>
    <xf numFmtId="182" fontId="4" fillId="4" borderId="1" xfId="0" applyNumberFormat="1" applyFont="1" applyFill="1" applyBorder="1" applyProtection="1"/>
  </cellXfs>
  <cellStyles count="4">
    <cellStyle name="桁区切り" xfId="1" builtinId="6"/>
    <cellStyle name="標準" xfId="0" builtinId="0"/>
    <cellStyle name="標準 3 3" xfId="3" xr:uid="{85D87A0C-288F-4725-8E92-3C42089E6C77}"/>
    <cellStyle name="標準 6 2" xfId="2" xr:uid="{C946D4F3-31C9-46A0-856B-EDC1BFFEEFB6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45980176606728745"/>
          <c:y val="1.791733270183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96285322714454E-2"/>
          <c:y val="9.0189055315453986E-2"/>
          <c:w val="0.8600684325231287"/>
          <c:h val="0.7285536676336510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33733877</c:v>
                </c:pt>
                <c:pt idx="1">
                  <c:v>38610491</c:v>
                </c:pt>
                <c:pt idx="2">
                  <c:v>38863127</c:v>
                </c:pt>
                <c:pt idx="3">
                  <c:v>40847910</c:v>
                </c:pt>
                <c:pt idx="4">
                  <c:v>40535662</c:v>
                </c:pt>
                <c:pt idx="5">
                  <c:v>40870355</c:v>
                </c:pt>
                <c:pt idx="6">
                  <c:v>41949159</c:v>
                </c:pt>
                <c:pt idx="7">
                  <c:v>42252472</c:v>
                </c:pt>
                <c:pt idx="8">
                  <c:v>40357489</c:v>
                </c:pt>
                <c:pt idx="9">
                  <c:v>38294524</c:v>
                </c:pt>
                <c:pt idx="10">
                  <c:v>40035430</c:v>
                </c:pt>
                <c:pt idx="11">
                  <c:v>40086791</c:v>
                </c:pt>
                <c:pt idx="12">
                  <c:v>38068766</c:v>
                </c:pt>
                <c:pt idx="13">
                  <c:v>38742430</c:v>
                </c:pt>
                <c:pt idx="14">
                  <c:v>40461258</c:v>
                </c:pt>
                <c:pt idx="15">
                  <c:v>40650446</c:v>
                </c:pt>
                <c:pt idx="16">
                  <c:v>38426384</c:v>
                </c:pt>
                <c:pt idx="17">
                  <c:v>37496778</c:v>
                </c:pt>
                <c:pt idx="18">
                  <c:v>41554619</c:v>
                </c:pt>
                <c:pt idx="19">
                  <c:v>40945475</c:v>
                </c:pt>
                <c:pt idx="20">
                  <c:v>40689255</c:v>
                </c:pt>
                <c:pt idx="21">
                  <c:v>39592220</c:v>
                </c:pt>
                <c:pt idx="22">
                  <c:v>40265119</c:v>
                </c:pt>
                <c:pt idx="23">
                  <c:v>41837680</c:v>
                </c:pt>
                <c:pt idx="24">
                  <c:v>44579934</c:v>
                </c:pt>
                <c:pt idx="25">
                  <c:v>41128628</c:v>
                </c:pt>
                <c:pt idx="26">
                  <c:v>39645878</c:v>
                </c:pt>
                <c:pt idx="27">
                  <c:v>38407950</c:v>
                </c:pt>
                <c:pt idx="28">
                  <c:v>42464699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E-4083-B127-6731836B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6203392"/>
        <c:axId val="12620531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13781457</c:v>
                </c:pt>
                <c:pt idx="1">
                  <c:v>14445548</c:v>
                </c:pt>
                <c:pt idx="2">
                  <c:v>14244461</c:v>
                </c:pt>
                <c:pt idx="3">
                  <c:v>13568557</c:v>
                </c:pt>
                <c:pt idx="4">
                  <c:v>13960852</c:v>
                </c:pt>
                <c:pt idx="5">
                  <c:v>14109642</c:v>
                </c:pt>
                <c:pt idx="6">
                  <c:v>14991742</c:v>
                </c:pt>
                <c:pt idx="7">
                  <c:v>14619116</c:v>
                </c:pt>
                <c:pt idx="8">
                  <c:v>14631901</c:v>
                </c:pt>
                <c:pt idx="9">
                  <c:v>14325726</c:v>
                </c:pt>
                <c:pt idx="10">
                  <c:v>14524204</c:v>
                </c:pt>
                <c:pt idx="11">
                  <c:v>14329359</c:v>
                </c:pt>
                <c:pt idx="12">
                  <c:v>13823127</c:v>
                </c:pt>
                <c:pt idx="13">
                  <c:v>13546154</c:v>
                </c:pt>
                <c:pt idx="14">
                  <c:v>13946617</c:v>
                </c:pt>
                <c:pt idx="15">
                  <c:v>14420446</c:v>
                </c:pt>
                <c:pt idx="16">
                  <c:v>15409271</c:v>
                </c:pt>
                <c:pt idx="17">
                  <c:v>15429912</c:v>
                </c:pt>
                <c:pt idx="18">
                  <c:v>14578993</c:v>
                </c:pt>
                <c:pt idx="19">
                  <c:v>14368419</c:v>
                </c:pt>
                <c:pt idx="20">
                  <c:v>14302280</c:v>
                </c:pt>
                <c:pt idx="21">
                  <c:v>14167070</c:v>
                </c:pt>
                <c:pt idx="22">
                  <c:v>14362744</c:v>
                </c:pt>
                <c:pt idx="23">
                  <c:v>14569528</c:v>
                </c:pt>
                <c:pt idx="24">
                  <c:v>14092236</c:v>
                </c:pt>
                <c:pt idx="25">
                  <c:v>14391799</c:v>
                </c:pt>
                <c:pt idx="26">
                  <c:v>14437699</c:v>
                </c:pt>
                <c:pt idx="27">
                  <c:v>14480543</c:v>
                </c:pt>
                <c:pt idx="28">
                  <c:v>14554337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E-4083-B127-6731836B7FD1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4294328</c:v>
                </c:pt>
                <c:pt idx="1">
                  <c:v>5679337</c:v>
                </c:pt>
                <c:pt idx="2">
                  <c:v>3868576</c:v>
                </c:pt>
                <c:pt idx="3">
                  <c:v>4922655</c:v>
                </c:pt>
                <c:pt idx="4">
                  <c:v>5425750</c:v>
                </c:pt>
                <c:pt idx="5">
                  <c:v>5800323</c:v>
                </c:pt>
                <c:pt idx="6">
                  <c:v>6348605</c:v>
                </c:pt>
                <c:pt idx="7">
                  <c:v>6620097</c:v>
                </c:pt>
                <c:pt idx="8">
                  <c:v>7803878</c:v>
                </c:pt>
                <c:pt idx="9">
                  <c:v>7752206</c:v>
                </c:pt>
                <c:pt idx="10">
                  <c:v>6932180</c:v>
                </c:pt>
                <c:pt idx="11">
                  <c:v>6375631</c:v>
                </c:pt>
                <c:pt idx="12">
                  <c:v>5977239</c:v>
                </c:pt>
                <c:pt idx="13">
                  <c:v>5506999</c:v>
                </c:pt>
                <c:pt idx="14">
                  <c:v>5653345</c:v>
                </c:pt>
                <c:pt idx="15">
                  <c:v>5256065</c:v>
                </c:pt>
                <c:pt idx="16">
                  <c:v>4721930</c:v>
                </c:pt>
                <c:pt idx="17">
                  <c:v>5095759</c:v>
                </c:pt>
                <c:pt idx="18">
                  <c:v>5454262</c:v>
                </c:pt>
                <c:pt idx="19">
                  <c:v>6256089</c:v>
                </c:pt>
                <c:pt idx="20">
                  <c:v>6862478</c:v>
                </c:pt>
                <c:pt idx="21">
                  <c:v>6710379</c:v>
                </c:pt>
                <c:pt idx="22">
                  <c:v>6575325</c:v>
                </c:pt>
                <c:pt idx="23">
                  <c:v>6093591</c:v>
                </c:pt>
                <c:pt idx="24">
                  <c:v>6424098</c:v>
                </c:pt>
                <c:pt idx="25">
                  <c:v>6059714</c:v>
                </c:pt>
                <c:pt idx="26">
                  <c:v>5733230</c:v>
                </c:pt>
                <c:pt idx="27">
                  <c:v>5708962</c:v>
                </c:pt>
                <c:pt idx="28">
                  <c:v>6422821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9E-4083-B127-6731836B7FD1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3150474</c:v>
                </c:pt>
                <c:pt idx="1">
                  <c:v>3270837</c:v>
                </c:pt>
                <c:pt idx="2">
                  <c:v>3197606</c:v>
                </c:pt>
                <c:pt idx="3">
                  <c:v>3113627</c:v>
                </c:pt>
                <c:pt idx="4">
                  <c:v>3266645</c:v>
                </c:pt>
                <c:pt idx="5">
                  <c:v>2711316</c:v>
                </c:pt>
                <c:pt idx="6">
                  <c:v>3277052</c:v>
                </c:pt>
                <c:pt idx="7">
                  <c:v>4263593</c:v>
                </c:pt>
                <c:pt idx="8">
                  <c:v>4380662</c:v>
                </c:pt>
                <c:pt idx="9">
                  <c:v>3429958</c:v>
                </c:pt>
                <c:pt idx="10">
                  <c:v>4209812</c:v>
                </c:pt>
                <c:pt idx="11">
                  <c:v>4154872</c:v>
                </c:pt>
                <c:pt idx="12">
                  <c:v>3592786</c:v>
                </c:pt>
                <c:pt idx="13">
                  <c:v>3262482</c:v>
                </c:pt>
                <c:pt idx="14">
                  <c:v>3307394</c:v>
                </c:pt>
                <c:pt idx="15">
                  <c:v>3105716</c:v>
                </c:pt>
                <c:pt idx="16">
                  <c:v>3918574</c:v>
                </c:pt>
                <c:pt idx="17">
                  <c:v>3661948</c:v>
                </c:pt>
                <c:pt idx="18">
                  <c:v>5889425</c:v>
                </c:pt>
                <c:pt idx="19">
                  <c:v>5218097</c:v>
                </c:pt>
                <c:pt idx="20">
                  <c:v>4643527</c:v>
                </c:pt>
                <c:pt idx="21">
                  <c:v>4120416</c:v>
                </c:pt>
                <c:pt idx="22">
                  <c:v>5073729</c:v>
                </c:pt>
                <c:pt idx="23">
                  <c:v>5218178</c:v>
                </c:pt>
                <c:pt idx="24">
                  <c:v>6563481</c:v>
                </c:pt>
                <c:pt idx="25">
                  <c:v>5855498</c:v>
                </c:pt>
                <c:pt idx="26">
                  <c:v>5074568</c:v>
                </c:pt>
                <c:pt idx="27">
                  <c:v>4866849</c:v>
                </c:pt>
                <c:pt idx="28">
                  <c:v>5911765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9E-4083-B127-6731836B7FD1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1384279</c:v>
                </c:pt>
                <c:pt idx="1">
                  <c:v>1657541</c:v>
                </c:pt>
                <c:pt idx="2">
                  <c:v>2058889</c:v>
                </c:pt>
                <c:pt idx="3">
                  <c:v>1863995</c:v>
                </c:pt>
                <c:pt idx="4">
                  <c:v>1665253</c:v>
                </c:pt>
                <c:pt idx="5">
                  <c:v>2284540</c:v>
                </c:pt>
                <c:pt idx="6">
                  <c:v>3387527</c:v>
                </c:pt>
                <c:pt idx="7">
                  <c:v>3269183</c:v>
                </c:pt>
                <c:pt idx="8">
                  <c:v>2326360</c:v>
                </c:pt>
                <c:pt idx="9">
                  <c:v>1745323</c:v>
                </c:pt>
                <c:pt idx="10">
                  <c:v>1681620</c:v>
                </c:pt>
                <c:pt idx="11">
                  <c:v>1768688</c:v>
                </c:pt>
                <c:pt idx="12">
                  <c:v>1869889</c:v>
                </c:pt>
                <c:pt idx="13">
                  <c:v>2227886</c:v>
                </c:pt>
                <c:pt idx="14">
                  <c:v>2856155</c:v>
                </c:pt>
                <c:pt idx="15">
                  <c:v>2517188</c:v>
                </c:pt>
                <c:pt idx="16">
                  <c:v>2186520</c:v>
                </c:pt>
                <c:pt idx="17">
                  <c:v>1848772</c:v>
                </c:pt>
                <c:pt idx="18">
                  <c:v>2221725</c:v>
                </c:pt>
                <c:pt idx="19">
                  <c:v>2606504</c:v>
                </c:pt>
                <c:pt idx="20">
                  <c:v>2575856</c:v>
                </c:pt>
                <c:pt idx="21">
                  <c:v>2611521</c:v>
                </c:pt>
                <c:pt idx="22">
                  <c:v>2548075</c:v>
                </c:pt>
                <c:pt idx="23">
                  <c:v>3195861</c:v>
                </c:pt>
                <c:pt idx="24">
                  <c:v>2807642</c:v>
                </c:pt>
                <c:pt idx="25">
                  <c:v>2924789</c:v>
                </c:pt>
                <c:pt idx="26">
                  <c:v>3231978</c:v>
                </c:pt>
                <c:pt idx="27">
                  <c:v>2679068</c:v>
                </c:pt>
                <c:pt idx="28">
                  <c:v>3284944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9E-4083-B127-6731836B7FD1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1887184</c:v>
                </c:pt>
                <c:pt idx="1">
                  <c:v>4080036</c:v>
                </c:pt>
                <c:pt idx="2">
                  <c:v>4608000</c:v>
                </c:pt>
                <c:pt idx="3">
                  <c:v>4085700</c:v>
                </c:pt>
                <c:pt idx="4">
                  <c:v>5421700</c:v>
                </c:pt>
                <c:pt idx="5">
                  <c:v>5347400</c:v>
                </c:pt>
                <c:pt idx="6">
                  <c:v>4081100</c:v>
                </c:pt>
                <c:pt idx="7">
                  <c:v>2796000</c:v>
                </c:pt>
                <c:pt idx="8">
                  <c:v>1765100</c:v>
                </c:pt>
                <c:pt idx="9">
                  <c:v>1284900</c:v>
                </c:pt>
                <c:pt idx="10">
                  <c:v>2879549</c:v>
                </c:pt>
                <c:pt idx="11">
                  <c:v>3179400</c:v>
                </c:pt>
                <c:pt idx="12">
                  <c:v>3468500</c:v>
                </c:pt>
                <c:pt idx="13">
                  <c:v>3718000</c:v>
                </c:pt>
                <c:pt idx="14">
                  <c:v>3248500</c:v>
                </c:pt>
                <c:pt idx="15">
                  <c:v>4397200</c:v>
                </c:pt>
                <c:pt idx="16">
                  <c:v>2640500</c:v>
                </c:pt>
                <c:pt idx="17">
                  <c:v>1960900</c:v>
                </c:pt>
                <c:pt idx="18">
                  <c:v>3822800</c:v>
                </c:pt>
                <c:pt idx="19">
                  <c:v>2752000</c:v>
                </c:pt>
                <c:pt idx="20">
                  <c:v>2416800</c:v>
                </c:pt>
                <c:pt idx="21">
                  <c:v>2599200</c:v>
                </c:pt>
                <c:pt idx="22">
                  <c:v>1971800</c:v>
                </c:pt>
                <c:pt idx="23">
                  <c:v>3569300</c:v>
                </c:pt>
                <c:pt idx="24">
                  <c:v>4499600</c:v>
                </c:pt>
                <c:pt idx="25">
                  <c:v>2672300</c:v>
                </c:pt>
                <c:pt idx="26">
                  <c:v>2254200</c:v>
                </c:pt>
                <c:pt idx="27">
                  <c:v>2565100</c:v>
                </c:pt>
                <c:pt idx="28">
                  <c:v>2812600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9E-4083-B127-6731836B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52800"/>
        <c:axId val="125054336"/>
      </c:lineChart>
      <c:catAx>
        <c:axId val="12620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0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05312"/>
        <c:scaling>
          <c:orientation val="minMax"/>
          <c:max val="46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4.81928276228110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03392"/>
        <c:crosses val="autoZero"/>
        <c:crossBetween val="between"/>
      </c:valAx>
      <c:catAx>
        <c:axId val="12505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5054336"/>
        <c:crosses val="autoZero"/>
        <c:auto val="0"/>
        <c:lblAlgn val="ctr"/>
        <c:lblOffset val="100"/>
        <c:noMultiLvlLbl val="0"/>
      </c:catAx>
      <c:valAx>
        <c:axId val="125054336"/>
        <c:scaling>
          <c:orientation val="minMax"/>
          <c:max val="16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528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62260705174089"/>
          <c:y val="0.91368729186286957"/>
          <c:w val="0.82167946882513831"/>
          <c:h val="7.15166461159062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44578585063230736"/>
          <c:y val="3.3737024221453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3645907897869E-2"/>
          <c:y val="0.11229970348927636"/>
          <c:w val="0.88925721784776901"/>
          <c:h val="0.7171168836107555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グラフ!$P$199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17738342</c:v>
                </c:pt>
                <c:pt idx="1">
                  <c:v>20312008</c:v>
                </c:pt>
                <c:pt idx="2">
                  <c:v>23363808</c:v>
                </c:pt>
                <c:pt idx="3">
                  <c:v>26011648</c:v>
                </c:pt>
                <c:pt idx="4">
                  <c:v>29887564</c:v>
                </c:pt>
                <c:pt idx="5">
                  <c:v>33406999</c:v>
                </c:pt>
                <c:pt idx="6">
                  <c:v>35362558</c:v>
                </c:pt>
                <c:pt idx="7">
                  <c:v>35629812</c:v>
                </c:pt>
                <c:pt idx="8">
                  <c:v>34367349</c:v>
                </c:pt>
                <c:pt idx="9">
                  <c:v>32338262</c:v>
                </c:pt>
                <c:pt idx="10">
                  <c:v>31836694</c:v>
                </c:pt>
                <c:pt idx="11">
                  <c:v>31749902</c:v>
                </c:pt>
                <c:pt idx="12">
                  <c:v>31886759</c:v>
                </c:pt>
                <c:pt idx="13">
                  <c:v>32157551</c:v>
                </c:pt>
                <c:pt idx="14">
                  <c:v>31980064</c:v>
                </c:pt>
                <c:pt idx="15">
                  <c:v>32562074</c:v>
                </c:pt>
                <c:pt idx="16">
                  <c:v>31346315</c:v>
                </c:pt>
                <c:pt idx="17">
                  <c:v>29801442</c:v>
                </c:pt>
                <c:pt idx="18">
                  <c:v>30417901</c:v>
                </c:pt>
                <c:pt idx="19">
                  <c:v>30091217</c:v>
                </c:pt>
                <c:pt idx="20">
                  <c:v>29346091</c:v>
                </c:pt>
                <c:pt idx="21">
                  <c:v>28772527</c:v>
                </c:pt>
                <c:pt idx="22">
                  <c:v>27537724</c:v>
                </c:pt>
                <c:pt idx="23">
                  <c:v>27825790</c:v>
                </c:pt>
                <c:pt idx="24">
                  <c:v>29086994</c:v>
                </c:pt>
                <c:pt idx="25">
                  <c:v>28461413</c:v>
                </c:pt>
                <c:pt idx="26">
                  <c:v>27407020</c:v>
                </c:pt>
                <c:pt idx="27">
                  <c:v>26665161</c:v>
                </c:pt>
                <c:pt idx="28">
                  <c:v>26059676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2-4593-84D4-D0D4D367EB55}"/>
            </c:ext>
          </c:extLst>
        </c:ser>
        <c:ser>
          <c:idx val="2"/>
          <c:order val="2"/>
          <c:tx>
            <c:strRef>
              <c:f>グラフ!$P$200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547200</c:v>
                </c:pt>
                <c:pt idx="11">
                  <c:v>1708900</c:v>
                </c:pt>
                <c:pt idx="12">
                  <c:v>3796600</c:v>
                </c:pt>
                <c:pt idx="13">
                  <c:v>5189246</c:v>
                </c:pt>
                <c:pt idx="14">
                  <c:v>6183396</c:v>
                </c:pt>
                <c:pt idx="15">
                  <c:v>6989410</c:v>
                </c:pt>
                <c:pt idx="16">
                  <c:v>7594211</c:v>
                </c:pt>
                <c:pt idx="17">
                  <c:v>8066726</c:v>
                </c:pt>
                <c:pt idx="18">
                  <c:v>8775440</c:v>
                </c:pt>
                <c:pt idx="19">
                  <c:v>9274584</c:v>
                </c:pt>
                <c:pt idx="20">
                  <c:v>9471529</c:v>
                </c:pt>
                <c:pt idx="21">
                  <c:v>9868193</c:v>
                </c:pt>
                <c:pt idx="22">
                  <c:v>10124800</c:v>
                </c:pt>
                <c:pt idx="23">
                  <c:v>11295885</c:v>
                </c:pt>
                <c:pt idx="24">
                  <c:v>12451620</c:v>
                </c:pt>
                <c:pt idx="25">
                  <c:v>13273181</c:v>
                </c:pt>
                <c:pt idx="26">
                  <c:v>13783425</c:v>
                </c:pt>
                <c:pt idx="27">
                  <c:v>14218718</c:v>
                </c:pt>
                <c:pt idx="28">
                  <c:v>14551159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2-46AD-A5EA-FE7134A1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27448576"/>
        <c:axId val="127450496"/>
      </c:barChart>
      <c:lineChart>
        <c:grouping val="standard"/>
        <c:varyColors val="0"/>
        <c:ser>
          <c:idx val="1"/>
          <c:order val="0"/>
          <c:tx>
            <c:strRef>
              <c:f>グラフ!$P$198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グラフ!$Q$198:$AT$198</c:f>
              <c:numCache>
                <c:formatCode>#,##0,</c:formatCode>
                <c:ptCount val="29"/>
                <c:pt idx="0">
                  <c:v>32714434</c:v>
                </c:pt>
                <c:pt idx="1">
                  <c:v>37398524</c:v>
                </c:pt>
                <c:pt idx="2">
                  <c:v>37485293</c:v>
                </c:pt>
                <c:pt idx="3">
                  <c:v>39504224</c:v>
                </c:pt>
                <c:pt idx="4">
                  <c:v>39407444</c:v>
                </c:pt>
                <c:pt idx="5">
                  <c:v>39674657</c:v>
                </c:pt>
                <c:pt idx="6">
                  <c:v>40865015</c:v>
                </c:pt>
                <c:pt idx="7">
                  <c:v>41150009</c:v>
                </c:pt>
                <c:pt idx="8">
                  <c:v>38778552</c:v>
                </c:pt>
                <c:pt idx="9">
                  <c:v>36708701</c:v>
                </c:pt>
                <c:pt idx="10">
                  <c:v>38571980</c:v>
                </c:pt>
                <c:pt idx="11">
                  <c:v>38723959</c:v>
                </c:pt>
                <c:pt idx="12">
                  <c:v>36393299</c:v>
                </c:pt>
                <c:pt idx="13">
                  <c:v>37416521</c:v>
                </c:pt>
                <c:pt idx="14">
                  <c:v>39164993</c:v>
                </c:pt>
                <c:pt idx="15">
                  <c:v>39177242</c:v>
                </c:pt>
                <c:pt idx="16">
                  <c:v>37546283</c:v>
                </c:pt>
                <c:pt idx="17">
                  <c:v>36630343</c:v>
                </c:pt>
                <c:pt idx="18">
                  <c:v>40432128</c:v>
                </c:pt>
                <c:pt idx="19">
                  <c:v>39696527</c:v>
                </c:pt>
                <c:pt idx="20">
                  <c:v>39804847</c:v>
                </c:pt>
                <c:pt idx="21">
                  <c:v>38415170</c:v>
                </c:pt>
                <c:pt idx="22">
                  <c:v>39183711</c:v>
                </c:pt>
                <c:pt idx="23">
                  <c:v>40470858</c:v>
                </c:pt>
                <c:pt idx="24">
                  <c:v>42805559</c:v>
                </c:pt>
                <c:pt idx="25">
                  <c:v>39560633</c:v>
                </c:pt>
                <c:pt idx="26">
                  <c:v>38746307</c:v>
                </c:pt>
                <c:pt idx="27">
                  <c:v>37133886</c:v>
                </c:pt>
                <c:pt idx="28">
                  <c:v>39980203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F2-4593-84D4-D0D4D367E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48576"/>
        <c:axId val="127450496"/>
      </c:lineChart>
      <c:catAx>
        <c:axId val="127448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450496"/>
        <c:crossesAt val="0"/>
        <c:auto val="0"/>
        <c:lblAlgn val="ctr"/>
        <c:lblOffset val="100"/>
        <c:noMultiLvlLbl val="0"/>
      </c:catAx>
      <c:valAx>
        <c:axId val="127450496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234495554849E-2"/>
              <c:y val="6.0457633303858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448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43002698566309"/>
          <c:y val="0.91676665742648633"/>
          <c:w val="0.53710262225613781"/>
          <c:h val="6.4169217812119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普通建設事業の推移</a:t>
            </a:r>
          </a:p>
        </c:rich>
      </c:tx>
      <c:layout>
        <c:manualLayout>
          <c:xMode val="edge"/>
          <c:yMode val="edge"/>
          <c:x val="0.43534936235542332"/>
          <c:y val="2.9451118867873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66937610669491E-2"/>
          <c:y val="0.11512738231591821"/>
          <c:w val="0.90808648402420766"/>
          <c:h val="0.71654242178102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グラフ!$P$161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グラフ!$Q$160:$AT$160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3054841</c:v>
                </c:pt>
                <c:pt idx="1">
                  <c:v>4937820</c:v>
                </c:pt>
                <c:pt idx="2">
                  <c:v>4673210</c:v>
                </c:pt>
                <c:pt idx="3">
                  <c:v>3601005</c:v>
                </c:pt>
                <c:pt idx="4">
                  <c:v>3404762</c:v>
                </c:pt>
                <c:pt idx="5">
                  <c:v>2510522</c:v>
                </c:pt>
                <c:pt idx="6">
                  <c:v>2941396</c:v>
                </c:pt>
                <c:pt idx="7">
                  <c:v>3389117</c:v>
                </c:pt>
                <c:pt idx="8">
                  <c:v>2637679</c:v>
                </c:pt>
                <c:pt idx="9">
                  <c:v>2478906</c:v>
                </c:pt>
                <c:pt idx="10">
                  <c:v>3969040</c:v>
                </c:pt>
                <c:pt idx="11">
                  <c:v>3588902</c:v>
                </c:pt>
                <c:pt idx="12">
                  <c:v>1869397</c:v>
                </c:pt>
                <c:pt idx="13">
                  <c:v>2655304</c:v>
                </c:pt>
                <c:pt idx="14">
                  <c:v>2716991</c:v>
                </c:pt>
                <c:pt idx="15">
                  <c:v>3035094</c:v>
                </c:pt>
                <c:pt idx="16">
                  <c:v>3211614</c:v>
                </c:pt>
                <c:pt idx="17">
                  <c:v>2249637</c:v>
                </c:pt>
                <c:pt idx="18">
                  <c:v>3084672</c:v>
                </c:pt>
                <c:pt idx="19">
                  <c:v>3152560</c:v>
                </c:pt>
                <c:pt idx="20">
                  <c:v>2075581</c:v>
                </c:pt>
                <c:pt idx="21">
                  <c:v>1259909</c:v>
                </c:pt>
                <c:pt idx="22">
                  <c:v>2351335</c:v>
                </c:pt>
                <c:pt idx="23">
                  <c:v>2466878</c:v>
                </c:pt>
                <c:pt idx="24">
                  <c:v>2201330</c:v>
                </c:pt>
                <c:pt idx="25">
                  <c:v>1574759</c:v>
                </c:pt>
                <c:pt idx="26">
                  <c:v>1510046</c:v>
                </c:pt>
                <c:pt idx="27">
                  <c:v>1302677</c:v>
                </c:pt>
                <c:pt idx="28">
                  <c:v>2098518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7-4012-A69A-09A2B90C1A8F}"/>
            </c:ext>
          </c:extLst>
        </c:ser>
        <c:ser>
          <c:idx val="1"/>
          <c:order val="1"/>
          <c:tx>
            <c:strRef>
              <c:f>グラフ!$P$162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グラフ!$Q$160:$AT$160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グラフ!$Q$162:$AT$162</c:f>
              <c:numCache>
                <c:formatCode>#,##0,</c:formatCode>
                <c:ptCount val="29"/>
                <c:pt idx="0">
                  <c:v>8080910</c:v>
                </c:pt>
                <c:pt idx="1">
                  <c:v>9191962</c:v>
                </c:pt>
                <c:pt idx="2">
                  <c:v>8795800</c:v>
                </c:pt>
                <c:pt idx="3">
                  <c:v>8915100</c:v>
                </c:pt>
                <c:pt idx="4">
                  <c:v>9693370</c:v>
                </c:pt>
                <c:pt idx="5">
                  <c:v>9951542</c:v>
                </c:pt>
                <c:pt idx="6">
                  <c:v>9956333</c:v>
                </c:pt>
                <c:pt idx="7">
                  <c:v>8301680</c:v>
                </c:pt>
                <c:pt idx="8">
                  <c:v>5548889</c:v>
                </c:pt>
                <c:pt idx="9">
                  <c:v>4724684</c:v>
                </c:pt>
                <c:pt idx="10">
                  <c:v>4962647</c:v>
                </c:pt>
                <c:pt idx="11">
                  <c:v>5738132</c:v>
                </c:pt>
                <c:pt idx="12">
                  <c:v>3981111</c:v>
                </c:pt>
                <c:pt idx="13">
                  <c:v>3943245</c:v>
                </c:pt>
                <c:pt idx="14">
                  <c:v>4607215</c:v>
                </c:pt>
                <c:pt idx="15">
                  <c:v>3408439</c:v>
                </c:pt>
                <c:pt idx="16">
                  <c:v>2440057</c:v>
                </c:pt>
                <c:pt idx="17">
                  <c:v>2520933</c:v>
                </c:pt>
                <c:pt idx="18">
                  <c:v>3981221</c:v>
                </c:pt>
                <c:pt idx="19">
                  <c:v>2953557</c:v>
                </c:pt>
                <c:pt idx="20">
                  <c:v>2850678</c:v>
                </c:pt>
                <c:pt idx="21">
                  <c:v>2167479</c:v>
                </c:pt>
                <c:pt idx="22">
                  <c:v>2134681</c:v>
                </c:pt>
                <c:pt idx="23">
                  <c:v>2371016</c:v>
                </c:pt>
                <c:pt idx="24">
                  <c:v>4240575</c:v>
                </c:pt>
                <c:pt idx="25">
                  <c:v>1228565</c:v>
                </c:pt>
                <c:pt idx="26">
                  <c:v>1922993</c:v>
                </c:pt>
                <c:pt idx="27">
                  <c:v>2052291</c:v>
                </c:pt>
                <c:pt idx="28">
                  <c:v>1904319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7-4012-A69A-09A2B90C1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7649280"/>
        <c:axId val="127650816"/>
      </c:barChart>
      <c:catAx>
        <c:axId val="12764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50816"/>
        <c:scaling>
          <c:orientation val="minMax"/>
          <c:max val="1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0855993105526879E-2"/>
              <c:y val="6.53455367048191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4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23275907321929584"/>
          <c:y val="0.92499748825291173"/>
          <c:w val="0.56034573264548837"/>
          <c:h val="5.35851556992579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40535006675821855"/>
          <c:y val="2.6423823190325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14289050167668E-2"/>
          <c:y val="8.4262841568656072E-2"/>
          <c:w val="0.85959651507084733"/>
          <c:h val="0.7246787066779109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グラフ!$Q$129:$AT$129</c:f>
              <c:numCache>
                <c:formatCode>#,##0,</c:formatCode>
                <c:ptCount val="29"/>
                <c:pt idx="0">
                  <c:v>32714434</c:v>
                </c:pt>
                <c:pt idx="1">
                  <c:v>37398524</c:v>
                </c:pt>
                <c:pt idx="2">
                  <c:v>37485293</c:v>
                </c:pt>
                <c:pt idx="3">
                  <c:v>39504224</c:v>
                </c:pt>
                <c:pt idx="4">
                  <c:v>39407444</c:v>
                </c:pt>
                <c:pt idx="5">
                  <c:v>39674657</c:v>
                </c:pt>
                <c:pt idx="6">
                  <c:v>40865015</c:v>
                </c:pt>
                <c:pt idx="7">
                  <c:v>41150009</c:v>
                </c:pt>
                <c:pt idx="8">
                  <c:v>38778295</c:v>
                </c:pt>
                <c:pt idx="9">
                  <c:v>36708701</c:v>
                </c:pt>
                <c:pt idx="10">
                  <c:v>38571980</c:v>
                </c:pt>
                <c:pt idx="11">
                  <c:v>38723959</c:v>
                </c:pt>
                <c:pt idx="12">
                  <c:v>36393299</c:v>
                </c:pt>
                <c:pt idx="13">
                  <c:v>37416528</c:v>
                </c:pt>
                <c:pt idx="14">
                  <c:v>39164996</c:v>
                </c:pt>
                <c:pt idx="15">
                  <c:v>39177245</c:v>
                </c:pt>
                <c:pt idx="16">
                  <c:v>37546286</c:v>
                </c:pt>
                <c:pt idx="17">
                  <c:v>36630346</c:v>
                </c:pt>
                <c:pt idx="18">
                  <c:v>40432131</c:v>
                </c:pt>
                <c:pt idx="19">
                  <c:v>39696530</c:v>
                </c:pt>
                <c:pt idx="20">
                  <c:v>39804850</c:v>
                </c:pt>
                <c:pt idx="21">
                  <c:v>38415173</c:v>
                </c:pt>
                <c:pt idx="22">
                  <c:v>39183713</c:v>
                </c:pt>
                <c:pt idx="23">
                  <c:v>40470861</c:v>
                </c:pt>
                <c:pt idx="24">
                  <c:v>42805562</c:v>
                </c:pt>
                <c:pt idx="25">
                  <c:v>39560635</c:v>
                </c:pt>
                <c:pt idx="26">
                  <c:v>38746309</c:v>
                </c:pt>
                <c:pt idx="27">
                  <c:v>37133915</c:v>
                </c:pt>
                <c:pt idx="28">
                  <c:v>39980232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F-4ACF-858B-3CFBEFB44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7711872"/>
        <c:axId val="127722240"/>
      </c:barChart>
      <c:lineChart>
        <c:grouping val="standard"/>
        <c:varyColors val="0"/>
        <c:ser>
          <c:idx val="1"/>
          <c:order val="0"/>
          <c:tx>
            <c:strRef>
              <c:f>グラフ!$P$121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4645083</c:v>
                </c:pt>
                <c:pt idx="1">
                  <c:v>4438540</c:v>
                </c:pt>
                <c:pt idx="2">
                  <c:v>4860824</c:v>
                </c:pt>
                <c:pt idx="3">
                  <c:v>4900353</c:v>
                </c:pt>
                <c:pt idx="4">
                  <c:v>5060168</c:v>
                </c:pt>
                <c:pt idx="5">
                  <c:v>4626915</c:v>
                </c:pt>
                <c:pt idx="6">
                  <c:v>4014398</c:v>
                </c:pt>
                <c:pt idx="7">
                  <c:v>4432254</c:v>
                </c:pt>
                <c:pt idx="8">
                  <c:v>4681573</c:v>
                </c:pt>
                <c:pt idx="9">
                  <c:v>5153229</c:v>
                </c:pt>
                <c:pt idx="10">
                  <c:v>4909972</c:v>
                </c:pt>
                <c:pt idx="11">
                  <c:v>4565773</c:v>
                </c:pt>
                <c:pt idx="12">
                  <c:v>5671062</c:v>
                </c:pt>
                <c:pt idx="13">
                  <c:v>5189073</c:v>
                </c:pt>
                <c:pt idx="14">
                  <c:v>5237973</c:v>
                </c:pt>
                <c:pt idx="15">
                  <c:v>6622653</c:v>
                </c:pt>
                <c:pt idx="16">
                  <c:v>4910823</c:v>
                </c:pt>
                <c:pt idx="17">
                  <c:v>4895868</c:v>
                </c:pt>
                <c:pt idx="18">
                  <c:v>6796887</c:v>
                </c:pt>
                <c:pt idx="19">
                  <c:v>5034327</c:v>
                </c:pt>
                <c:pt idx="20">
                  <c:v>5471459</c:v>
                </c:pt>
                <c:pt idx="21">
                  <c:v>4407039</c:v>
                </c:pt>
                <c:pt idx="22">
                  <c:v>4225995</c:v>
                </c:pt>
                <c:pt idx="23">
                  <c:v>4528339</c:v>
                </c:pt>
                <c:pt idx="24">
                  <c:v>4861782</c:v>
                </c:pt>
                <c:pt idx="25">
                  <c:v>5036206</c:v>
                </c:pt>
                <c:pt idx="26">
                  <c:v>4947532</c:v>
                </c:pt>
                <c:pt idx="27">
                  <c:v>4694151</c:v>
                </c:pt>
                <c:pt idx="28">
                  <c:v>4888990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F-4ACF-858B-3CFBEFB44870}"/>
            </c:ext>
          </c:extLst>
        </c:ser>
        <c:ser>
          <c:idx val="0"/>
          <c:order val="1"/>
          <c:tx>
            <c:strRef>
              <c:f>グラフ!$P$122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3986998</c:v>
                </c:pt>
                <c:pt idx="1">
                  <c:v>4592459</c:v>
                </c:pt>
                <c:pt idx="2">
                  <c:v>5198248</c:v>
                </c:pt>
                <c:pt idx="3">
                  <c:v>5135709</c:v>
                </c:pt>
                <c:pt idx="4">
                  <c:v>5988537</c:v>
                </c:pt>
                <c:pt idx="5">
                  <c:v>6692102</c:v>
                </c:pt>
                <c:pt idx="6">
                  <c:v>7139707</c:v>
                </c:pt>
                <c:pt idx="7">
                  <c:v>7569965</c:v>
                </c:pt>
                <c:pt idx="8">
                  <c:v>9138002</c:v>
                </c:pt>
                <c:pt idx="9">
                  <c:v>6439460</c:v>
                </c:pt>
                <c:pt idx="10">
                  <c:v>7017232</c:v>
                </c:pt>
                <c:pt idx="11">
                  <c:v>7269727</c:v>
                </c:pt>
                <c:pt idx="12">
                  <c:v>7822051</c:v>
                </c:pt>
                <c:pt idx="13">
                  <c:v>8293624</c:v>
                </c:pt>
                <c:pt idx="14">
                  <c:v>9001187</c:v>
                </c:pt>
                <c:pt idx="15">
                  <c:v>8895206</c:v>
                </c:pt>
                <c:pt idx="16">
                  <c:v>8910944</c:v>
                </c:pt>
                <c:pt idx="17">
                  <c:v>9132464</c:v>
                </c:pt>
                <c:pt idx="18">
                  <c:v>10553679</c:v>
                </c:pt>
                <c:pt idx="19">
                  <c:v>11677375</c:v>
                </c:pt>
                <c:pt idx="20">
                  <c:v>11491388</c:v>
                </c:pt>
                <c:pt idx="21">
                  <c:v>11637199</c:v>
                </c:pt>
                <c:pt idx="22">
                  <c:v>11695402</c:v>
                </c:pt>
                <c:pt idx="23">
                  <c:v>12889761</c:v>
                </c:pt>
                <c:pt idx="24">
                  <c:v>12910266</c:v>
                </c:pt>
                <c:pt idx="25">
                  <c:v>13401453</c:v>
                </c:pt>
                <c:pt idx="26">
                  <c:v>13985918</c:v>
                </c:pt>
                <c:pt idx="27">
                  <c:v>13124016</c:v>
                </c:pt>
                <c:pt idx="28">
                  <c:v>14203593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DF-4ACF-858B-3CFBEFB44870}"/>
            </c:ext>
          </c:extLst>
        </c:ser>
        <c:ser>
          <c:idx val="6"/>
          <c:order val="2"/>
          <c:tx>
            <c:strRef>
              <c:f>グラフ!$P$123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2548200</c:v>
                </c:pt>
                <c:pt idx="1">
                  <c:v>5875243</c:v>
                </c:pt>
                <c:pt idx="2">
                  <c:v>4897763</c:v>
                </c:pt>
                <c:pt idx="3">
                  <c:v>3466984</c:v>
                </c:pt>
                <c:pt idx="4">
                  <c:v>4363894</c:v>
                </c:pt>
                <c:pt idx="5">
                  <c:v>3287984</c:v>
                </c:pt>
                <c:pt idx="6">
                  <c:v>2489476</c:v>
                </c:pt>
                <c:pt idx="7">
                  <c:v>2594190</c:v>
                </c:pt>
                <c:pt idx="8">
                  <c:v>2686886</c:v>
                </c:pt>
                <c:pt idx="9">
                  <c:v>2777313</c:v>
                </c:pt>
                <c:pt idx="10">
                  <c:v>3049445</c:v>
                </c:pt>
                <c:pt idx="11">
                  <c:v>3100435</c:v>
                </c:pt>
                <c:pt idx="12">
                  <c:v>2799647</c:v>
                </c:pt>
                <c:pt idx="13">
                  <c:v>2833612</c:v>
                </c:pt>
                <c:pt idx="14">
                  <c:v>2841642</c:v>
                </c:pt>
                <c:pt idx="15">
                  <c:v>2866805</c:v>
                </c:pt>
                <c:pt idx="16">
                  <c:v>2934799</c:v>
                </c:pt>
                <c:pt idx="17">
                  <c:v>2868945</c:v>
                </c:pt>
                <c:pt idx="18">
                  <c:v>2658327</c:v>
                </c:pt>
                <c:pt idx="19">
                  <c:v>2763508</c:v>
                </c:pt>
                <c:pt idx="20">
                  <c:v>3068716</c:v>
                </c:pt>
                <c:pt idx="21">
                  <c:v>3162360</c:v>
                </c:pt>
                <c:pt idx="22">
                  <c:v>3096724</c:v>
                </c:pt>
                <c:pt idx="23">
                  <c:v>3326316</c:v>
                </c:pt>
                <c:pt idx="24">
                  <c:v>6000436</c:v>
                </c:pt>
                <c:pt idx="25">
                  <c:v>3040921</c:v>
                </c:pt>
                <c:pt idx="26">
                  <c:v>3030306</c:v>
                </c:pt>
                <c:pt idx="27">
                  <c:v>3021206</c:v>
                </c:pt>
                <c:pt idx="28">
                  <c:v>3106513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DF-4ACF-858B-3CFBEFB44870}"/>
            </c:ext>
          </c:extLst>
        </c:ser>
        <c:ser>
          <c:idx val="7"/>
          <c:order val="3"/>
          <c:tx>
            <c:strRef>
              <c:f>グラフ!$P$124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1613543</c:v>
                </c:pt>
                <c:pt idx="1">
                  <c:v>1809343</c:v>
                </c:pt>
                <c:pt idx="2">
                  <c:v>3055070</c:v>
                </c:pt>
                <c:pt idx="3">
                  <c:v>2581329</c:v>
                </c:pt>
                <c:pt idx="4">
                  <c:v>1584984</c:v>
                </c:pt>
                <c:pt idx="5">
                  <c:v>1938104</c:v>
                </c:pt>
                <c:pt idx="6">
                  <c:v>2267076</c:v>
                </c:pt>
                <c:pt idx="7">
                  <c:v>1933158</c:v>
                </c:pt>
                <c:pt idx="8">
                  <c:v>1716933</c:v>
                </c:pt>
                <c:pt idx="9">
                  <c:v>1380790</c:v>
                </c:pt>
                <c:pt idx="10">
                  <c:v>1198235</c:v>
                </c:pt>
                <c:pt idx="11">
                  <c:v>1308208</c:v>
                </c:pt>
                <c:pt idx="12">
                  <c:v>1180887</c:v>
                </c:pt>
                <c:pt idx="13">
                  <c:v>1847140</c:v>
                </c:pt>
                <c:pt idx="14">
                  <c:v>2319001</c:v>
                </c:pt>
                <c:pt idx="15">
                  <c:v>2256837</c:v>
                </c:pt>
                <c:pt idx="16">
                  <c:v>1132578</c:v>
                </c:pt>
                <c:pt idx="17">
                  <c:v>1330793</c:v>
                </c:pt>
                <c:pt idx="18">
                  <c:v>1132407</c:v>
                </c:pt>
                <c:pt idx="19">
                  <c:v>1131063</c:v>
                </c:pt>
                <c:pt idx="20">
                  <c:v>998492</c:v>
                </c:pt>
                <c:pt idx="21">
                  <c:v>1342688</c:v>
                </c:pt>
                <c:pt idx="22">
                  <c:v>1420915</c:v>
                </c:pt>
                <c:pt idx="23">
                  <c:v>1942607</c:v>
                </c:pt>
                <c:pt idx="24">
                  <c:v>1636807</c:v>
                </c:pt>
                <c:pt idx="25">
                  <c:v>1207385</c:v>
                </c:pt>
                <c:pt idx="26">
                  <c:v>1069497</c:v>
                </c:pt>
                <c:pt idx="27">
                  <c:v>975135</c:v>
                </c:pt>
                <c:pt idx="28">
                  <c:v>1207386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DF-4ACF-858B-3CFBEFB44870}"/>
            </c:ext>
          </c:extLst>
        </c:ser>
        <c:ser>
          <c:idx val="8"/>
          <c:order val="4"/>
          <c:tx>
            <c:strRef>
              <c:f>グラフ!$P$125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1583766</c:v>
                </c:pt>
                <c:pt idx="1">
                  <c:v>1624364</c:v>
                </c:pt>
                <c:pt idx="2">
                  <c:v>2064432</c:v>
                </c:pt>
                <c:pt idx="3">
                  <c:v>2564265</c:v>
                </c:pt>
                <c:pt idx="4">
                  <c:v>2770714</c:v>
                </c:pt>
                <c:pt idx="5">
                  <c:v>2742052</c:v>
                </c:pt>
                <c:pt idx="6">
                  <c:v>2511673</c:v>
                </c:pt>
                <c:pt idx="7">
                  <c:v>2593683</c:v>
                </c:pt>
                <c:pt idx="8">
                  <c:v>2242072</c:v>
                </c:pt>
                <c:pt idx="9">
                  <c:v>1967076</c:v>
                </c:pt>
                <c:pt idx="10">
                  <c:v>1827681</c:v>
                </c:pt>
                <c:pt idx="11">
                  <c:v>1772281</c:v>
                </c:pt>
                <c:pt idx="12">
                  <c:v>1743466</c:v>
                </c:pt>
                <c:pt idx="13">
                  <c:v>2272808</c:v>
                </c:pt>
                <c:pt idx="14">
                  <c:v>2968402</c:v>
                </c:pt>
                <c:pt idx="15">
                  <c:v>2850720</c:v>
                </c:pt>
                <c:pt idx="16">
                  <c:v>3505641</c:v>
                </c:pt>
                <c:pt idx="17">
                  <c:v>3149285</c:v>
                </c:pt>
                <c:pt idx="18">
                  <c:v>3246361</c:v>
                </c:pt>
                <c:pt idx="19">
                  <c:v>3493642</c:v>
                </c:pt>
                <c:pt idx="20">
                  <c:v>3618401</c:v>
                </c:pt>
                <c:pt idx="21">
                  <c:v>4229415</c:v>
                </c:pt>
                <c:pt idx="22">
                  <c:v>4660400</c:v>
                </c:pt>
                <c:pt idx="23">
                  <c:v>3884812</c:v>
                </c:pt>
                <c:pt idx="24">
                  <c:v>3489175</c:v>
                </c:pt>
                <c:pt idx="25">
                  <c:v>2912819</c:v>
                </c:pt>
                <c:pt idx="26">
                  <c:v>2646762</c:v>
                </c:pt>
                <c:pt idx="27">
                  <c:v>2229330</c:v>
                </c:pt>
                <c:pt idx="28">
                  <c:v>2198652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DF-4ACF-858B-3CFBEFB44870}"/>
            </c:ext>
          </c:extLst>
        </c:ser>
        <c:ser>
          <c:idx val="2"/>
          <c:order val="5"/>
          <c:tx>
            <c:strRef>
              <c:f>グラフ!$P$126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8470305</c:v>
                </c:pt>
                <c:pt idx="1">
                  <c:v>9386893</c:v>
                </c:pt>
                <c:pt idx="2">
                  <c:v>8405678</c:v>
                </c:pt>
                <c:pt idx="3">
                  <c:v>9255970</c:v>
                </c:pt>
                <c:pt idx="4">
                  <c:v>8217984</c:v>
                </c:pt>
                <c:pt idx="5">
                  <c:v>7796882</c:v>
                </c:pt>
                <c:pt idx="6">
                  <c:v>8073953</c:v>
                </c:pt>
                <c:pt idx="7">
                  <c:v>6920422</c:v>
                </c:pt>
                <c:pt idx="8">
                  <c:v>6039430</c:v>
                </c:pt>
                <c:pt idx="9">
                  <c:v>7354235</c:v>
                </c:pt>
                <c:pt idx="10">
                  <c:v>7423488</c:v>
                </c:pt>
                <c:pt idx="11">
                  <c:v>6706663</c:v>
                </c:pt>
                <c:pt idx="12">
                  <c:v>6019490</c:v>
                </c:pt>
                <c:pt idx="13">
                  <c:v>5761664</c:v>
                </c:pt>
                <c:pt idx="14">
                  <c:v>5537443</c:v>
                </c:pt>
                <c:pt idx="15">
                  <c:v>4852033</c:v>
                </c:pt>
                <c:pt idx="16">
                  <c:v>5154479</c:v>
                </c:pt>
                <c:pt idx="17">
                  <c:v>5449433</c:v>
                </c:pt>
                <c:pt idx="18">
                  <c:v>5973770</c:v>
                </c:pt>
                <c:pt idx="19">
                  <c:v>5312920</c:v>
                </c:pt>
                <c:pt idx="20">
                  <c:v>4522389</c:v>
                </c:pt>
                <c:pt idx="21">
                  <c:v>3718162</c:v>
                </c:pt>
                <c:pt idx="22">
                  <c:v>4167496</c:v>
                </c:pt>
                <c:pt idx="23">
                  <c:v>4078509</c:v>
                </c:pt>
                <c:pt idx="24">
                  <c:v>3483221</c:v>
                </c:pt>
                <c:pt idx="25">
                  <c:v>3263206</c:v>
                </c:pt>
                <c:pt idx="26">
                  <c:v>3702428</c:v>
                </c:pt>
                <c:pt idx="27">
                  <c:v>3605124</c:v>
                </c:pt>
                <c:pt idx="28">
                  <c:v>3534396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DF-4ACF-858B-3CFBEFB44870}"/>
            </c:ext>
          </c:extLst>
        </c:ser>
        <c:ser>
          <c:idx val="3"/>
          <c:order val="6"/>
          <c:tx>
            <c:strRef>
              <c:f>グラフ!$P$127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5153711</c:v>
                </c:pt>
                <c:pt idx="1">
                  <c:v>5330538</c:v>
                </c:pt>
                <c:pt idx="2">
                  <c:v>4464567</c:v>
                </c:pt>
                <c:pt idx="3">
                  <c:v>7106118</c:v>
                </c:pt>
                <c:pt idx="4">
                  <c:v>6622983</c:v>
                </c:pt>
                <c:pt idx="5">
                  <c:v>7219126</c:v>
                </c:pt>
                <c:pt idx="6">
                  <c:v>8543287</c:v>
                </c:pt>
                <c:pt idx="7">
                  <c:v>8831830</c:v>
                </c:pt>
                <c:pt idx="8">
                  <c:v>5670922</c:v>
                </c:pt>
                <c:pt idx="9">
                  <c:v>5195139</c:v>
                </c:pt>
                <c:pt idx="10">
                  <c:v>6683604</c:v>
                </c:pt>
                <c:pt idx="11">
                  <c:v>7572864</c:v>
                </c:pt>
                <c:pt idx="12">
                  <c:v>5001633</c:v>
                </c:pt>
                <c:pt idx="13">
                  <c:v>5177187</c:v>
                </c:pt>
                <c:pt idx="14">
                  <c:v>5055701</c:v>
                </c:pt>
                <c:pt idx="15">
                  <c:v>4520361</c:v>
                </c:pt>
                <c:pt idx="16">
                  <c:v>4436976</c:v>
                </c:pt>
                <c:pt idx="17">
                  <c:v>4008158</c:v>
                </c:pt>
                <c:pt idx="18">
                  <c:v>4684340</c:v>
                </c:pt>
                <c:pt idx="19">
                  <c:v>4984357</c:v>
                </c:pt>
                <c:pt idx="20">
                  <c:v>4917761</c:v>
                </c:pt>
                <c:pt idx="21">
                  <c:v>4233505</c:v>
                </c:pt>
                <c:pt idx="22">
                  <c:v>4645132</c:v>
                </c:pt>
                <c:pt idx="23">
                  <c:v>4552330</c:v>
                </c:pt>
                <c:pt idx="24">
                  <c:v>4247921</c:v>
                </c:pt>
                <c:pt idx="25">
                  <c:v>4444807</c:v>
                </c:pt>
                <c:pt idx="26">
                  <c:v>4178687</c:v>
                </c:pt>
                <c:pt idx="27">
                  <c:v>4492502</c:v>
                </c:pt>
                <c:pt idx="28">
                  <c:v>4669430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DF-4ACF-858B-3CFBEFB44870}"/>
            </c:ext>
          </c:extLst>
        </c:ser>
        <c:ser>
          <c:idx val="4"/>
          <c:order val="7"/>
          <c:tx>
            <c:strRef>
              <c:f>グラフ!$P$128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2466112</c:v>
                </c:pt>
                <c:pt idx="1">
                  <c:v>2543425</c:v>
                </c:pt>
                <c:pt idx="2">
                  <c:v>2609277</c:v>
                </c:pt>
                <c:pt idx="3">
                  <c:v>2641622</c:v>
                </c:pt>
                <c:pt idx="4">
                  <c:v>2846724</c:v>
                </c:pt>
                <c:pt idx="5">
                  <c:v>3216461</c:v>
                </c:pt>
                <c:pt idx="6">
                  <c:v>3558896</c:v>
                </c:pt>
                <c:pt idx="7">
                  <c:v>3936715</c:v>
                </c:pt>
                <c:pt idx="8">
                  <c:v>4363870</c:v>
                </c:pt>
                <c:pt idx="9">
                  <c:v>4548516</c:v>
                </c:pt>
                <c:pt idx="10">
                  <c:v>4497073</c:v>
                </c:pt>
                <c:pt idx="11">
                  <c:v>4290000</c:v>
                </c:pt>
                <c:pt idx="12">
                  <c:v>4262274</c:v>
                </c:pt>
                <c:pt idx="13">
                  <c:v>4231060</c:v>
                </c:pt>
                <c:pt idx="14">
                  <c:v>4454408</c:v>
                </c:pt>
                <c:pt idx="15">
                  <c:v>4498955</c:v>
                </c:pt>
                <c:pt idx="16">
                  <c:v>4503367</c:v>
                </c:pt>
                <c:pt idx="17">
                  <c:v>4085208</c:v>
                </c:pt>
                <c:pt idx="18">
                  <c:v>3722299</c:v>
                </c:pt>
                <c:pt idx="19">
                  <c:v>3553724</c:v>
                </c:pt>
                <c:pt idx="20">
                  <c:v>3608343</c:v>
                </c:pt>
                <c:pt idx="21">
                  <c:v>3562051</c:v>
                </c:pt>
                <c:pt idx="22">
                  <c:v>3546978</c:v>
                </c:pt>
                <c:pt idx="23">
                  <c:v>3571176</c:v>
                </c:pt>
                <c:pt idx="24">
                  <c:v>3489316</c:v>
                </c:pt>
                <c:pt idx="25">
                  <c:v>3505621</c:v>
                </c:pt>
                <c:pt idx="26">
                  <c:v>3475661</c:v>
                </c:pt>
                <c:pt idx="27">
                  <c:v>3444043</c:v>
                </c:pt>
                <c:pt idx="28">
                  <c:v>3526085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0DF-4ACF-858B-3CFBEFB44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4160"/>
        <c:axId val="127611264"/>
      </c:lineChart>
      <c:catAx>
        <c:axId val="127711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72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722240"/>
        <c:scaling>
          <c:orientation val="minMax"/>
          <c:max val="4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7746645116645249E-2"/>
              <c:y val="3.4848447682357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711872"/>
        <c:crosses val="autoZero"/>
        <c:crossBetween val="between"/>
        <c:majorUnit val="10000000"/>
      </c:valAx>
      <c:catAx>
        <c:axId val="12772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611264"/>
        <c:crosses val="autoZero"/>
        <c:auto val="0"/>
        <c:lblAlgn val="ctr"/>
        <c:lblOffset val="100"/>
        <c:noMultiLvlLbl val="0"/>
      </c:catAx>
      <c:valAx>
        <c:axId val="127611264"/>
        <c:scaling>
          <c:orientation val="minMax"/>
          <c:max val="15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344760641117094"/>
              <c:y val="4.164070612668743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7241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115276519638598E-2"/>
          <c:y val="0.90003733169158107"/>
          <c:w val="0.80000116135925481"/>
          <c:h val="8.64338361421303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622183708838832"/>
          <c:y val="2.8465346534653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05904421227127E-2"/>
          <c:y val="8.1683328743097861E-2"/>
          <c:w val="0.87566149653366543"/>
          <c:h val="0.7180532947203716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グラフ!$P$91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グラフ!$Q$91:$AT$91</c:f>
              <c:numCache>
                <c:formatCode>#,##0,</c:formatCode>
                <c:ptCount val="29"/>
                <c:pt idx="0">
                  <c:v>32714434</c:v>
                </c:pt>
                <c:pt idx="1">
                  <c:v>37398524</c:v>
                </c:pt>
                <c:pt idx="2">
                  <c:v>37485283</c:v>
                </c:pt>
                <c:pt idx="3">
                  <c:v>39504224</c:v>
                </c:pt>
                <c:pt idx="4">
                  <c:v>39407444</c:v>
                </c:pt>
                <c:pt idx="5">
                  <c:v>39674657</c:v>
                </c:pt>
                <c:pt idx="6">
                  <c:v>40865015</c:v>
                </c:pt>
                <c:pt idx="7">
                  <c:v>41150009</c:v>
                </c:pt>
                <c:pt idx="8">
                  <c:v>38778552</c:v>
                </c:pt>
                <c:pt idx="9">
                  <c:v>36708701</c:v>
                </c:pt>
                <c:pt idx="10">
                  <c:v>38571980</c:v>
                </c:pt>
                <c:pt idx="11">
                  <c:v>38723959</c:v>
                </c:pt>
                <c:pt idx="12">
                  <c:v>36393299</c:v>
                </c:pt>
                <c:pt idx="13">
                  <c:v>37416526</c:v>
                </c:pt>
                <c:pt idx="14">
                  <c:v>39164994</c:v>
                </c:pt>
                <c:pt idx="15">
                  <c:v>39177243</c:v>
                </c:pt>
                <c:pt idx="16">
                  <c:v>37546284</c:v>
                </c:pt>
                <c:pt idx="17">
                  <c:v>36630344</c:v>
                </c:pt>
                <c:pt idx="18">
                  <c:v>40432129</c:v>
                </c:pt>
                <c:pt idx="19">
                  <c:v>39696528</c:v>
                </c:pt>
                <c:pt idx="20">
                  <c:v>39804848</c:v>
                </c:pt>
                <c:pt idx="21">
                  <c:v>38415171</c:v>
                </c:pt>
                <c:pt idx="22">
                  <c:v>39183712</c:v>
                </c:pt>
                <c:pt idx="23">
                  <c:v>40470859</c:v>
                </c:pt>
                <c:pt idx="24">
                  <c:v>42805560</c:v>
                </c:pt>
                <c:pt idx="25">
                  <c:v>39560633</c:v>
                </c:pt>
                <c:pt idx="26">
                  <c:v>38746307</c:v>
                </c:pt>
                <c:pt idx="27">
                  <c:v>37133886</c:v>
                </c:pt>
                <c:pt idx="28">
                  <c:v>39980203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7-4A66-B8F5-22C5ED6F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7534976"/>
        <c:axId val="127545344"/>
      </c:barChart>
      <c:lineChart>
        <c:grouping val="standard"/>
        <c:varyColors val="0"/>
        <c:ser>
          <c:idx val="1"/>
          <c:order val="0"/>
          <c:tx>
            <c:strRef>
              <c:f>グラフ!$P$84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6183948</c:v>
                </c:pt>
                <c:pt idx="1">
                  <c:v>6372043</c:v>
                </c:pt>
                <c:pt idx="2">
                  <c:v>6878883</c:v>
                </c:pt>
                <c:pt idx="3">
                  <c:v>7150536</c:v>
                </c:pt>
                <c:pt idx="4">
                  <c:v>6986462</c:v>
                </c:pt>
                <c:pt idx="5">
                  <c:v>7412249</c:v>
                </c:pt>
                <c:pt idx="6">
                  <c:v>7275938</c:v>
                </c:pt>
                <c:pt idx="7">
                  <c:v>7783458</c:v>
                </c:pt>
                <c:pt idx="8">
                  <c:v>7908822</c:v>
                </c:pt>
                <c:pt idx="9">
                  <c:v>7849427</c:v>
                </c:pt>
                <c:pt idx="10">
                  <c:v>7446607</c:v>
                </c:pt>
                <c:pt idx="11">
                  <c:v>7702540</c:v>
                </c:pt>
                <c:pt idx="12">
                  <c:v>7619489</c:v>
                </c:pt>
                <c:pt idx="13">
                  <c:v>7545630</c:v>
                </c:pt>
                <c:pt idx="14">
                  <c:v>8882817</c:v>
                </c:pt>
                <c:pt idx="15">
                  <c:v>8242242</c:v>
                </c:pt>
                <c:pt idx="16">
                  <c:v>8163001</c:v>
                </c:pt>
                <c:pt idx="17">
                  <c:v>8174520</c:v>
                </c:pt>
                <c:pt idx="18">
                  <c:v>8257078</c:v>
                </c:pt>
                <c:pt idx="19">
                  <c:v>7748337</c:v>
                </c:pt>
                <c:pt idx="20">
                  <c:v>7747312</c:v>
                </c:pt>
                <c:pt idx="21">
                  <c:v>7589912</c:v>
                </c:pt>
                <c:pt idx="22">
                  <c:v>7137374</c:v>
                </c:pt>
                <c:pt idx="23">
                  <c:v>7406476</c:v>
                </c:pt>
                <c:pt idx="24">
                  <c:v>7480396</c:v>
                </c:pt>
                <c:pt idx="25">
                  <c:v>7187285</c:v>
                </c:pt>
                <c:pt idx="26">
                  <c:v>6759409</c:v>
                </c:pt>
                <c:pt idx="27">
                  <c:v>6856230</c:v>
                </c:pt>
                <c:pt idx="28">
                  <c:v>6999917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7-4A66-B8F5-22C5ED6FF3C5}"/>
            </c:ext>
          </c:extLst>
        </c:ser>
        <c:ser>
          <c:idx val="0"/>
          <c:order val="1"/>
          <c:tx>
            <c:strRef>
              <c:f>グラフ!$P$85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2035247</c:v>
                </c:pt>
                <c:pt idx="1">
                  <c:v>2233482</c:v>
                </c:pt>
                <c:pt idx="2">
                  <c:v>2556216</c:v>
                </c:pt>
                <c:pt idx="3">
                  <c:v>2826757</c:v>
                </c:pt>
                <c:pt idx="4">
                  <c:v>3060011</c:v>
                </c:pt>
                <c:pt idx="5">
                  <c:v>3319878</c:v>
                </c:pt>
                <c:pt idx="6">
                  <c:v>3792684</c:v>
                </c:pt>
                <c:pt idx="7">
                  <c:v>4074569</c:v>
                </c:pt>
                <c:pt idx="8">
                  <c:v>4417490</c:v>
                </c:pt>
                <c:pt idx="9">
                  <c:v>3201429</c:v>
                </c:pt>
                <c:pt idx="10">
                  <c:v>3628508</c:v>
                </c:pt>
                <c:pt idx="11">
                  <c:v>3808688</c:v>
                </c:pt>
                <c:pt idx="12">
                  <c:v>4162583</c:v>
                </c:pt>
                <c:pt idx="13">
                  <c:v>4593316</c:v>
                </c:pt>
                <c:pt idx="14">
                  <c:v>4755843</c:v>
                </c:pt>
                <c:pt idx="15">
                  <c:v>5133608</c:v>
                </c:pt>
                <c:pt idx="16">
                  <c:v>5438647</c:v>
                </c:pt>
                <c:pt idx="17">
                  <c:v>5585709</c:v>
                </c:pt>
                <c:pt idx="18">
                  <c:v>5835261</c:v>
                </c:pt>
                <c:pt idx="19">
                  <c:v>7254475</c:v>
                </c:pt>
                <c:pt idx="20">
                  <c:v>7352184</c:v>
                </c:pt>
                <c:pt idx="21">
                  <c:v>7321291</c:v>
                </c:pt>
                <c:pt idx="22">
                  <c:v>7369273</c:v>
                </c:pt>
                <c:pt idx="23">
                  <c:v>7884070</c:v>
                </c:pt>
                <c:pt idx="24">
                  <c:v>8211722</c:v>
                </c:pt>
                <c:pt idx="25">
                  <c:v>8821548</c:v>
                </c:pt>
                <c:pt idx="26">
                  <c:v>8963297</c:v>
                </c:pt>
                <c:pt idx="27">
                  <c:v>8949549</c:v>
                </c:pt>
                <c:pt idx="28">
                  <c:v>9473004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7-4A66-B8F5-22C5ED6FF3C5}"/>
            </c:ext>
          </c:extLst>
        </c:ser>
        <c:ser>
          <c:idx val="6"/>
          <c:order val="2"/>
          <c:tx>
            <c:strRef>
              <c:f>グラフ!$P$86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2465979</c:v>
                </c:pt>
                <c:pt idx="1">
                  <c:v>2543283</c:v>
                </c:pt>
                <c:pt idx="2">
                  <c:v>2609087</c:v>
                </c:pt>
                <c:pt idx="3">
                  <c:v>2641110</c:v>
                </c:pt>
                <c:pt idx="4">
                  <c:v>2846499</c:v>
                </c:pt>
                <c:pt idx="5">
                  <c:v>3216435</c:v>
                </c:pt>
                <c:pt idx="6">
                  <c:v>3558386</c:v>
                </c:pt>
                <c:pt idx="7">
                  <c:v>3936702</c:v>
                </c:pt>
                <c:pt idx="8">
                  <c:v>4363853</c:v>
                </c:pt>
                <c:pt idx="9">
                  <c:v>4548500</c:v>
                </c:pt>
                <c:pt idx="10">
                  <c:v>4497057</c:v>
                </c:pt>
                <c:pt idx="11">
                  <c:v>4289985</c:v>
                </c:pt>
                <c:pt idx="12">
                  <c:v>4257679</c:v>
                </c:pt>
                <c:pt idx="13">
                  <c:v>4228265</c:v>
                </c:pt>
                <c:pt idx="14">
                  <c:v>4450078</c:v>
                </c:pt>
                <c:pt idx="15">
                  <c:v>4495472</c:v>
                </c:pt>
                <c:pt idx="16">
                  <c:v>4499953</c:v>
                </c:pt>
                <c:pt idx="17">
                  <c:v>4082995</c:v>
                </c:pt>
                <c:pt idx="18">
                  <c:v>3721764</c:v>
                </c:pt>
                <c:pt idx="19">
                  <c:v>3552784</c:v>
                </c:pt>
                <c:pt idx="20">
                  <c:v>3607295</c:v>
                </c:pt>
                <c:pt idx="21">
                  <c:v>3561042</c:v>
                </c:pt>
                <c:pt idx="22">
                  <c:v>3546467</c:v>
                </c:pt>
                <c:pt idx="23">
                  <c:v>3571176</c:v>
                </c:pt>
                <c:pt idx="24">
                  <c:v>3489316</c:v>
                </c:pt>
                <c:pt idx="25">
                  <c:v>3505621</c:v>
                </c:pt>
                <c:pt idx="26">
                  <c:v>3475661</c:v>
                </c:pt>
                <c:pt idx="27">
                  <c:v>3444043</c:v>
                </c:pt>
                <c:pt idx="28">
                  <c:v>3526085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E7-4A66-B8F5-22C5ED6FF3C5}"/>
            </c:ext>
          </c:extLst>
        </c:ser>
        <c:ser>
          <c:idx val="7"/>
          <c:order val="3"/>
          <c:tx>
            <c:strRef>
              <c:f>グラフ!$P$87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3060091</c:v>
                </c:pt>
                <c:pt idx="1">
                  <c:v>3432108</c:v>
                </c:pt>
                <c:pt idx="2">
                  <c:v>3713351</c:v>
                </c:pt>
                <c:pt idx="3">
                  <c:v>3844916</c:v>
                </c:pt>
                <c:pt idx="4">
                  <c:v>4172473</c:v>
                </c:pt>
                <c:pt idx="5">
                  <c:v>4290620</c:v>
                </c:pt>
                <c:pt idx="6">
                  <c:v>4306883</c:v>
                </c:pt>
                <c:pt idx="7">
                  <c:v>4653460</c:v>
                </c:pt>
                <c:pt idx="8">
                  <c:v>4513877</c:v>
                </c:pt>
                <c:pt idx="9">
                  <c:v>4696853</c:v>
                </c:pt>
                <c:pt idx="10">
                  <c:v>4754765</c:v>
                </c:pt>
                <c:pt idx="11">
                  <c:v>5132749</c:v>
                </c:pt>
                <c:pt idx="12">
                  <c:v>4903323</c:v>
                </c:pt>
                <c:pt idx="13">
                  <c:v>4795099</c:v>
                </c:pt>
                <c:pt idx="14">
                  <c:v>4927483</c:v>
                </c:pt>
                <c:pt idx="15">
                  <c:v>4770503</c:v>
                </c:pt>
                <c:pt idx="16">
                  <c:v>4896405</c:v>
                </c:pt>
                <c:pt idx="17">
                  <c:v>4582915</c:v>
                </c:pt>
                <c:pt idx="18">
                  <c:v>4448304</c:v>
                </c:pt>
                <c:pt idx="19">
                  <c:v>4817594</c:v>
                </c:pt>
                <c:pt idx="20">
                  <c:v>4947884</c:v>
                </c:pt>
                <c:pt idx="21">
                  <c:v>4846915</c:v>
                </c:pt>
                <c:pt idx="22">
                  <c:v>4928880</c:v>
                </c:pt>
                <c:pt idx="23">
                  <c:v>4937421</c:v>
                </c:pt>
                <c:pt idx="24">
                  <c:v>5297812</c:v>
                </c:pt>
                <c:pt idx="25">
                  <c:v>5340641</c:v>
                </c:pt>
                <c:pt idx="26">
                  <c:v>5140760</c:v>
                </c:pt>
                <c:pt idx="27">
                  <c:v>5251442</c:v>
                </c:pt>
                <c:pt idx="28">
                  <c:v>5601632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E7-4A66-B8F5-22C5ED6FF3C5}"/>
            </c:ext>
          </c:extLst>
        </c:ser>
        <c:ser>
          <c:idx val="2"/>
          <c:order val="4"/>
          <c:tx>
            <c:strRef>
              <c:f>グラフ!$P$88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529458</c:v>
                </c:pt>
                <c:pt idx="1">
                  <c:v>551184</c:v>
                </c:pt>
                <c:pt idx="2">
                  <c:v>549996</c:v>
                </c:pt>
                <c:pt idx="3">
                  <c:v>718943</c:v>
                </c:pt>
                <c:pt idx="4">
                  <c:v>730156</c:v>
                </c:pt>
                <c:pt idx="5">
                  <c:v>699688</c:v>
                </c:pt>
                <c:pt idx="6">
                  <c:v>668063</c:v>
                </c:pt>
                <c:pt idx="7">
                  <c:v>656889</c:v>
                </c:pt>
                <c:pt idx="8">
                  <c:v>605612</c:v>
                </c:pt>
                <c:pt idx="9">
                  <c:v>652611</c:v>
                </c:pt>
                <c:pt idx="10">
                  <c:v>720343</c:v>
                </c:pt>
                <c:pt idx="11">
                  <c:v>691576</c:v>
                </c:pt>
                <c:pt idx="12">
                  <c:v>706994</c:v>
                </c:pt>
                <c:pt idx="13">
                  <c:v>657344</c:v>
                </c:pt>
                <c:pt idx="14">
                  <c:v>643496</c:v>
                </c:pt>
                <c:pt idx="15">
                  <c:v>641804</c:v>
                </c:pt>
                <c:pt idx="16">
                  <c:v>670482</c:v>
                </c:pt>
                <c:pt idx="17">
                  <c:v>635719</c:v>
                </c:pt>
                <c:pt idx="18">
                  <c:v>630846</c:v>
                </c:pt>
                <c:pt idx="19">
                  <c:v>778852</c:v>
                </c:pt>
                <c:pt idx="20">
                  <c:v>672449</c:v>
                </c:pt>
                <c:pt idx="21">
                  <c:v>686584</c:v>
                </c:pt>
                <c:pt idx="22">
                  <c:v>565575</c:v>
                </c:pt>
                <c:pt idx="23">
                  <c:v>615156</c:v>
                </c:pt>
                <c:pt idx="24">
                  <c:v>572555</c:v>
                </c:pt>
                <c:pt idx="25">
                  <c:v>795533</c:v>
                </c:pt>
                <c:pt idx="26">
                  <c:v>859386</c:v>
                </c:pt>
                <c:pt idx="27">
                  <c:v>739457</c:v>
                </c:pt>
                <c:pt idx="28">
                  <c:v>842225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E7-4A66-B8F5-22C5ED6FF3C5}"/>
            </c:ext>
          </c:extLst>
        </c:ser>
        <c:ser>
          <c:idx val="3"/>
          <c:order val="5"/>
          <c:tx>
            <c:strRef>
              <c:f>グラフ!$P$89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グラフ!$Q$89:$AT$89</c:f>
              <c:numCache>
                <c:formatCode>#,##0,</c:formatCode>
                <c:ptCount val="29"/>
                <c:pt idx="0">
                  <c:v>1209798</c:v>
                </c:pt>
                <c:pt idx="1">
                  <c:v>1316602</c:v>
                </c:pt>
                <c:pt idx="2">
                  <c:v>1710862</c:v>
                </c:pt>
                <c:pt idx="3">
                  <c:v>2196597</c:v>
                </c:pt>
                <c:pt idx="4">
                  <c:v>2405120</c:v>
                </c:pt>
                <c:pt idx="5">
                  <c:v>2523915</c:v>
                </c:pt>
                <c:pt idx="6">
                  <c:v>2235283</c:v>
                </c:pt>
                <c:pt idx="7">
                  <c:v>2271722</c:v>
                </c:pt>
                <c:pt idx="8">
                  <c:v>1770949</c:v>
                </c:pt>
                <c:pt idx="9">
                  <c:v>1580593</c:v>
                </c:pt>
                <c:pt idx="10">
                  <c:v>1445818</c:v>
                </c:pt>
                <c:pt idx="11">
                  <c:v>1385100</c:v>
                </c:pt>
                <c:pt idx="12">
                  <c:v>1367073</c:v>
                </c:pt>
                <c:pt idx="13">
                  <c:v>1879304</c:v>
                </c:pt>
                <c:pt idx="14">
                  <c:v>2557442</c:v>
                </c:pt>
                <c:pt idx="15">
                  <c:v>2492077</c:v>
                </c:pt>
                <c:pt idx="16">
                  <c:v>2409766</c:v>
                </c:pt>
                <c:pt idx="17">
                  <c:v>2614947</c:v>
                </c:pt>
                <c:pt idx="18">
                  <c:v>2870450</c:v>
                </c:pt>
                <c:pt idx="19">
                  <c:v>2836225</c:v>
                </c:pt>
                <c:pt idx="20">
                  <c:v>3220392</c:v>
                </c:pt>
                <c:pt idx="21">
                  <c:v>4221419</c:v>
                </c:pt>
                <c:pt idx="22">
                  <c:v>4424618</c:v>
                </c:pt>
                <c:pt idx="23">
                  <c:v>3645301</c:v>
                </c:pt>
                <c:pt idx="24">
                  <c:v>3138792</c:v>
                </c:pt>
                <c:pt idx="25">
                  <c:v>2416017</c:v>
                </c:pt>
                <c:pt idx="26">
                  <c:v>2083272</c:v>
                </c:pt>
                <c:pt idx="27">
                  <c:v>1732771</c:v>
                </c:pt>
                <c:pt idx="28">
                  <c:v>1585100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E7-4A66-B8F5-22C5ED6FF3C5}"/>
            </c:ext>
          </c:extLst>
        </c:ser>
        <c:ser>
          <c:idx val="4"/>
          <c:order val="6"/>
          <c:tx>
            <c:strRef>
              <c:f>グラフ!$P$90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グラフ!$Q$83:$AT$83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グラフ!$Q$90:$AT$90</c:f>
              <c:numCache>
                <c:formatCode>#,##0,</c:formatCode>
                <c:ptCount val="29"/>
                <c:pt idx="0">
                  <c:v>11208610</c:v>
                </c:pt>
                <c:pt idx="1">
                  <c:v>14213204</c:v>
                </c:pt>
                <c:pt idx="2">
                  <c:v>13611717</c:v>
                </c:pt>
                <c:pt idx="3">
                  <c:v>12639771</c:v>
                </c:pt>
                <c:pt idx="4">
                  <c:v>13225029</c:v>
                </c:pt>
                <c:pt idx="5">
                  <c:v>12624280</c:v>
                </c:pt>
                <c:pt idx="6">
                  <c:v>13015270</c:v>
                </c:pt>
                <c:pt idx="7">
                  <c:v>11883565</c:v>
                </c:pt>
                <c:pt idx="8">
                  <c:v>8400806</c:v>
                </c:pt>
                <c:pt idx="9">
                  <c:v>7387861</c:v>
                </c:pt>
                <c:pt idx="10">
                  <c:v>9122726</c:v>
                </c:pt>
                <c:pt idx="11">
                  <c:v>9535013</c:v>
                </c:pt>
                <c:pt idx="12">
                  <c:v>6008530</c:v>
                </c:pt>
                <c:pt idx="13">
                  <c:v>6778249</c:v>
                </c:pt>
                <c:pt idx="14">
                  <c:v>7529498</c:v>
                </c:pt>
                <c:pt idx="15">
                  <c:v>6609605</c:v>
                </c:pt>
                <c:pt idx="16">
                  <c:v>5826516</c:v>
                </c:pt>
                <c:pt idx="17">
                  <c:v>4935614</c:v>
                </c:pt>
                <c:pt idx="18">
                  <c:v>7307049</c:v>
                </c:pt>
                <c:pt idx="19">
                  <c:v>6284268</c:v>
                </c:pt>
                <c:pt idx="20">
                  <c:v>5023620</c:v>
                </c:pt>
                <c:pt idx="21">
                  <c:v>3524621</c:v>
                </c:pt>
                <c:pt idx="22">
                  <c:v>4567947</c:v>
                </c:pt>
                <c:pt idx="23">
                  <c:v>4919412</c:v>
                </c:pt>
                <c:pt idx="24">
                  <c:v>6476282</c:v>
                </c:pt>
                <c:pt idx="25">
                  <c:v>2845881</c:v>
                </c:pt>
                <c:pt idx="26">
                  <c:v>3458644</c:v>
                </c:pt>
                <c:pt idx="27">
                  <c:v>3365639</c:v>
                </c:pt>
                <c:pt idx="28">
                  <c:v>4078853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E7-4A66-B8F5-22C5ED6F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47264"/>
        <c:axId val="127548800"/>
      </c:lineChart>
      <c:catAx>
        <c:axId val="12753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54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545344"/>
        <c:scaling>
          <c:orientation val="minMax"/>
          <c:max val="4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4.6692549479841888E-2"/>
              <c:y val="3.805173332293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534976"/>
        <c:crosses val="autoZero"/>
        <c:crossBetween val="between"/>
        <c:majorUnit val="10000000"/>
      </c:valAx>
      <c:catAx>
        <c:axId val="12754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548800"/>
        <c:crosses val="autoZero"/>
        <c:auto val="0"/>
        <c:lblAlgn val="ctr"/>
        <c:lblOffset val="100"/>
        <c:noMultiLvlLbl val="0"/>
      </c:catAx>
      <c:valAx>
        <c:axId val="127548800"/>
        <c:scaling>
          <c:orientation val="minMax"/>
          <c:max val="15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2794891016229031"/>
              <c:y val="3.76837105059600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5472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05621395659773"/>
          <c:y val="0.88987815938781267"/>
          <c:w val="0.76250703414894205"/>
          <c:h val="8.62315605965281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4919954581149052"/>
          <c:y val="2.8360101772339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08759376049553E-2"/>
          <c:y val="0.10604198739619503"/>
          <c:w val="0.88650700171661012"/>
          <c:h val="0.71023470628149232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グラフ!$P$47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グラフ!$Q$43:$AT$43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グラフ!$Q$47:$AT$47</c:f>
              <c:numCache>
                <c:formatCode>#,##0,</c:formatCode>
                <c:ptCount val="29"/>
                <c:pt idx="0">
                  <c:v>13781457</c:v>
                </c:pt>
                <c:pt idx="1">
                  <c:v>14445848</c:v>
                </c:pt>
                <c:pt idx="2">
                  <c:v>14244461</c:v>
                </c:pt>
                <c:pt idx="3">
                  <c:v>13568557</c:v>
                </c:pt>
                <c:pt idx="4">
                  <c:v>13960852</c:v>
                </c:pt>
                <c:pt idx="5">
                  <c:v>14108642</c:v>
                </c:pt>
                <c:pt idx="6">
                  <c:v>14991742</c:v>
                </c:pt>
                <c:pt idx="7">
                  <c:v>14619116</c:v>
                </c:pt>
                <c:pt idx="8">
                  <c:v>14631485</c:v>
                </c:pt>
                <c:pt idx="9">
                  <c:v>14325726</c:v>
                </c:pt>
                <c:pt idx="10">
                  <c:v>14524204</c:v>
                </c:pt>
                <c:pt idx="11">
                  <c:v>14329365</c:v>
                </c:pt>
                <c:pt idx="12">
                  <c:v>13823133</c:v>
                </c:pt>
                <c:pt idx="13">
                  <c:v>13546172</c:v>
                </c:pt>
                <c:pt idx="14">
                  <c:v>13946941</c:v>
                </c:pt>
                <c:pt idx="15">
                  <c:v>14420770</c:v>
                </c:pt>
                <c:pt idx="16">
                  <c:v>15409594</c:v>
                </c:pt>
                <c:pt idx="17">
                  <c:v>15430235</c:v>
                </c:pt>
                <c:pt idx="18">
                  <c:v>14579316</c:v>
                </c:pt>
                <c:pt idx="19">
                  <c:v>14368420</c:v>
                </c:pt>
                <c:pt idx="20">
                  <c:v>14302281</c:v>
                </c:pt>
                <c:pt idx="21">
                  <c:v>14167071</c:v>
                </c:pt>
                <c:pt idx="22">
                  <c:v>14362745</c:v>
                </c:pt>
                <c:pt idx="23">
                  <c:v>14569529</c:v>
                </c:pt>
                <c:pt idx="24">
                  <c:v>14092084</c:v>
                </c:pt>
                <c:pt idx="25">
                  <c:v>14391799</c:v>
                </c:pt>
                <c:pt idx="26">
                  <c:v>14437699</c:v>
                </c:pt>
                <c:pt idx="27">
                  <c:v>14480543</c:v>
                </c:pt>
                <c:pt idx="28">
                  <c:v>14554337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0-4059-A20C-FDABF764C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5103104"/>
        <c:axId val="127407232"/>
      </c:barChart>
      <c:lineChart>
        <c:grouping val="standard"/>
        <c:varyColors val="0"/>
        <c:ser>
          <c:idx val="1"/>
          <c:order val="0"/>
          <c:tx>
            <c:strRef>
              <c:f>グラフ!$P$44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グラフ!$Q$43:$AT$43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6652906</c:v>
                </c:pt>
                <c:pt idx="1">
                  <c:v>6924169</c:v>
                </c:pt>
                <c:pt idx="2">
                  <c:v>6449599</c:v>
                </c:pt>
                <c:pt idx="3">
                  <c:v>5765935</c:v>
                </c:pt>
                <c:pt idx="4">
                  <c:v>5938041</c:v>
                </c:pt>
                <c:pt idx="5">
                  <c:v>5764577</c:v>
                </c:pt>
                <c:pt idx="6">
                  <c:v>6433767</c:v>
                </c:pt>
                <c:pt idx="7">
                  <c:v>5753192</c:v>
                </c:pt>
                <c:pt idx="8">
                  <c:v>5528087</c:v>
                </c:pt>
                <c:pt idx="9">
                  <c:v>5314500</c:v>
                </c:pt>
                <c:pt idx="10">
                  <c:v>5368035</c:v>
                </c:pt>
                <c:pt idx="11">
                  <c:v>4964315</c:v>
                </c:pt>
                <c:pt idx="12">
                  <c:v>4948729</c:v>
                </c:pt>
                <c:pt idx="13">
                  <c:v>4976059</c:v>
                </c:pt>
                <c:pt idx="14">
                  <c:v>5376237</c:v>
                </c:pt>
                <c:pt idx="15">
                  <c:v>5736705</c:v>
                </c:pt>
                <c:pt idx="16">
                  <c:v>6600677</c:v>
                </c:pt>
                <c:pt idx="17">
                  <c:v>6560549</c:v>
                </c:pt>
                <c:pt idx="18">
                  <c:v>5940368</c:v>
                </c:pt>
                <c:pt idx="19">
                  <c:v>5746102</c:v>
                </c:pt>
                <c:pt idx="20">
                  <c:v>5636680</c:v>
                </c:pt>
                <c:pt idx="21">
                  <c:v>5973694</c:v>
                </c:pt>
                <c:pt idx="22">
                  <c:v>6035017</c:v>
                </c:pt>
                <c:pt idx="23">
                  <c:v>6251863</c:v>
                </c:pt>
                <c:pt idx="24">
                  <c:v>5873683</c:v>
                </c:pt>
                <c:pt idx="25">
                  <c:v>6058728</c:v>
                </c:pt>
                <c:pt idx="26">
                  <c:v>6075621</c:v>
                </c:pt>
                <c:pt idx="27">
                  <c:v>6222827</c:v>
                </c:pt>
                <c:pt idx="28">
                  <c:v>6123753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0-4059-A20C-FDABF764CEF2}"/>
            </c:ext>
          </c:extLst>
        </c:ser>
        <c:ser>
          <c:idx val="0"/>
          <c:order val="1"/>
          <c:tx>
            <c:strRef>
              <c:f>グラフ!$P$45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グラフ!$Q$43:$AT$43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5595521</c:v>
                </c:pt>
                <c:pt idx="1">
                  <c:v>5953989</c:v>
                </c:pt>
                <c:pt idx="2">
                  <c:v>6198054</c:v>
                </c:pt>
                <c:pt idx="3">
                  <c:v>6230864</c:v>
                </c:pt>
                <c:pt idx="4">
                  <c:v>6451486</c:v>
                </c:pt>
                <c:pt idx="5">
                  <c:v>6718973</c:v>
                </c:pt>
                <c:pt idx="6">
                  <c:v>6875835</c:v>
                </c:pt>
                <c:pt idx="7">
                  <c:v>7190459</c:v>
                </c:pt>
                <c:pt idx="8">
                  <c:v>7345915</c:v>
                </c:pt>
                <c:pt idx="9">
                  <c:v>7283368</c:v>
                </c:pt>
                <c:pt idx="10">
                  <c:v>7410553</c:v>
                </c:pt>
                <c:pt idx="11">
                  <c:v>7503866</c:v>
                </c:pt>
                <c:pt idx="12">
                  <c:v>7205675</c:v>
                </c:pt>
                <c:pt idx="13">
                  <c:v>6899435</c:v>
                </c:pt>
                <c:pt idx="14">
                  <c:v>6936212</c:v>
                </c:pt>
                <c:pt idx="15">
                  <c:v>7021797</c:v>
                </c:pt>
                <c:pt idx="16">
                  <c:v>7137422</c:v>
                </c:pt>
                <c:pt idx="17">
                  <c:v>7212679</c:v>
                </c:pt>
                <c:pt idx="18">
                  <c:v>7029072</c:v>
                </c:pt>
                <c:pt idx="19">
                  <c:v>6983982</c:v>
                </c:pt>
                <c:pt idx="20">
                  <c:v>6921877</c:v>
                </c:pt>
                <c:pt idx="21">
                  <c:v>6510762</c:v>
                </c:pt>
                <c:pt idx="22">
                  <c:v>6558873</c:v>
                </c:pt>
                <c:pt idx="23">
                  <c:v>6566790</c:v>
                </c:pt>
                <c:pt idx="24">
                  <c:v>6479342</c:v>
                </c:pt>
                <c:pt idx="25">
                  <c:v>6562667</c:v>
                </c:pt>
                <c:pt idx="26">
                  <c:v>6623843</c:v>
                </c:pt>
                <c:pt idx="27">
                  <c:v>6530400</c:v>
                </c:pt>
                <c:pt idx="28">
                  <c:v>6673763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B0-4059-A20C-FDABF764CEF2}"/>
            </c:ext>
          </c:extLst>
        </c:ser>
        <c:ser>
          <c:idx val="2"/>
          <c:order val="2"/>
          <c:tx>
            <c:strRef>
              <c:f>グラフ!$P$46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グラフ!$Q$43:$AT$43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9"/>
                <c:pt idx="0">
                  <c:v>482412</c:v>
                </c:pt>
                <c:pt idx="1">
                  <c:v>487669</c:v>
                </c:pt>
                <c:pt idx="2">
                  <c:v>494653</c:v>
                </c:pt>
                <c:pt idx="3">
                  <c:v>496258</c:v>
                </c:pt>
                <c:pt idx="4">
                  <c:v>495869</c:v>
                </c:pt>
                <c:pt idx="5">
                  <c:v>496306</c:v>
                </c:pt>
                <c:pt idx="6">
                  <c:v>588241</c:v>
                </c:pt>
                <c:pt idx="7">
                  <c:v>596600</c:v>
                </c:pt>
                <c:pt idx="8">
                  <c:v>647542</c:v>
                </c:pt>
                <c:pt idx="9">
                  <c:v>654427</c:v>
                </c:pt>
                <c:pt idx="10">
                  <c:v>645756</c:v>
                </c:pt>
                <c:pt idx="11">
                  <c:v>629306</c:v>
                </c:pt>
                <c:pt idx="12">
                  <c:v>635442</c:v>
                </c:pt>
                <c:pt idx="13">
                  <c:v>641971</c:v>
                </c:pt>
                <c:pt idx="14">
                  <c:v>624409</c:v>
                </c:pt>
                <c:pt idx="15">
                  <c:v>638903</c:v>
                </c:pt>
                <c:pt idx="16">
                  <c:v>648420</c:v>
                </c:pt>
                <c:pt idx="17">
                  <c:v>617637</c:v>
                </c:pt>
                <c:pt idx="18">
                  <c:v>582158</c:v>
                </c:pt>
                <c:pt idx="19">
                  <c:v>606532</c:v>
                </c:pt>
                <c:pt idx="20">
                  <c:v>698168</c:v>
                </c:pt>
                <c:pt idx="21">
                  <c:v>683232</c:v>
                </c:pt>
                <c:pt idx="22">
                  <c:v>753548</c:v>
                </c:pt>
                <c:pt idx="23">
                  <c:v>729547</c:v>
                </c:pt>
                <c:pt idx="24">
                  <c:v>722788</c:v>
                </c:pt>
                <c:pt idx="25">
                  <c:v>707323</c:v>
                </c:pt>
                <c:pt idx="26">
                  <c:v>659332</c:v>
                </c:pt>
                <c:pt idx="27">
                  <c:v>649487</c:v>
                </c:pt>
                <c:pt idx="28">
                  <c:v>655382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B0-4059-A20C-FDABF764C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09152"/>
        <c:axId val="127423232"/>
      </c:lineChart>
      <c:catAx>
        <c:axId val="12510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407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407232"/>
        <c:scaling>
          <c:orientation val="minMax"/>
          <c:max val="16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3223219994355133E-2"/>
              <c:y val="5.722881117416432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03104"/>
        <c:crosses val="autoZero"/>
        <c:crossBetween val="between"/>
      </c:valAx>
      <c:catAx>
        <c:axId val="12740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423232"/>
        <c:crosses val="autoZero"/>
        <c:auto val="0"/>
        <c:lblAlgn val="ctr"/>
        <c:lblOffset val="100"/>
        <c:noMultiLvlLbl val="0"/>
      </c:catAx>
      <c:valAx>
        <c:axId val="12742323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45739344859483"/>
              <c:y val="5.4216789485777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4091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925266903914584E-2"/>
          <c:y val="0.91615338310824568"/>
          <c:w val="0.94839881002419202"/>
          <c:h val="6.2885326757090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102235</xdr:colOff>
      <xdr:row>2</xdr:row>
      <xdr:rowOff>83185</xdr:rowOff>
    </xdr:from>
    <xdr:to>
      <xdr:col>13</xdr:col>
      <xdr:colOff>567055</xdr:colOff>
      <xdr:row>37</xdr:row>
      <xdr:rowOff>163195</xdr:rowOff>
    </xdr:to>
    <xdr:graphicFrame macro="">
      <xdr:nvGraphicFramePr>
        <xdr:cNvPr id="4208" name="Chart 4">
          <a:extLst>
            <a:ext uri="{FF2B5EF4-FFF2-40B4-BE49-F238E27FC236}">
              <a16:creationId xmlns:a16="http://schemas.microsoft.com/office/drawing/2014/main" id="{00000000-0008-0000-0F00-00007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197</xdr:row>
      <xdr:rowOff>19051</xdr:rowOff>
    </xdr:from>
    <xdr:to>
      <xdr:col>13</xdr:col>
      <xdr:colOff>505459</xdr:colOff>
      <xdr:row>232</xdr:row>
      <xdr:rowOff>161925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BDE048ED-37D2-4F76-A493-57015FBDF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132715</xdr:colOff>
      <xdr:row>157</xdr:row>
      <xdr:rowOff>133351</xdr:rowOff>
    </xdr:from>
    <xdr:to>
      <xdr:col>13</xdr:col>
      <xdr:colOff>437515</xdr:colOff>
      <xdr:row>194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E483E94-268B-48CE-AE7B-415B70FC5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119</xdr:row>
      <xdr:rowOff>19051</xdr:rowOff>
    </xdr:from>
    <xdr:to>
      <xdr:col>13</xdr:col>
      <xdr:colOff>479714</xdr:colOff>
      <xdr:row>154</xdr:row>
      <xdr:rowOff>161927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FD60B979-57EA-4EF1-82BD-97B41B63E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133349</xdr:colOff>
      <xdr:row>80</xdr:row>
      <xdr:rowOff>19050</xdr:rowOff>
    </xdr:from>
    <xdr:to>
      <xdr:col>13</xdr:col>
      <xdr:colOff>528954</xdr:colOff>
      <xdr:row>116</xdr:row>
      <xdr:rowOff>38101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C023DFE4-0C95-4803-9B04-3CF52B33A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104774</xdr:colOff>
      <xdr:row>40</xdr:row>
      <xdr:rowOff>152400</xdr:rowOff>
    </xdr:from>
    <xdr:to>
      <xdr:col>13</xdr:col>
      <xdr:colOff>527049</xdr:colOff>
      <xdr:row>76</xdr:row>
      <xdr:rowOff>152400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5F49AFD2-1A78-4DAE-8E3E-E235E7269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51&#40575;&#27836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52&#31903;&#37326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鹿沼市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粟野町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view="pageBreakPreview" zoomScaleNormal="100" zoomScaleSheetLayoutView="100" workbookViewId="0">
      <pane xSplit="2" ySplit="3" topLeftCell="Q15" activePane="bottomRight" state="frozen"/>
      <selection pane="topRight" activeCell="C1" sqref="C1"/>
      <selection pane="bottomLeft" activeCell="A2" sqref="A2"/>
      <selection pane="bottomRight" activeCell="E1" sqref="E1:AG1048576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4" width="9" style="35" hidden="1" customWidth="1"/>
    <col min="5" max="33" width="9.77734375" style="35" customWidth="1"/>
    <col min="34" max="16384" width="9" style="35"/>
  </cols>
  <sheetData>
    <row r="1" spans="1:33" ht="14.1" customHeight="1" x14ac:dyDescent="0.2">
      <c r="A1" s="36" t="s">
        <v>121</v>
      </c>
      <c r="L1" s="37" t="s">
        <v>168</v>
      </c>
      <c r="S1" s="37"/>
      <c r="V1" s="37" t="s">
        <v>168</v>
      </c>
      <c r="AF1" s="37" t="s">
        <v>168</v>
      </c>
    </row>
    <row r="2" spans="1:33" ht="14.1" customHeight="1" x14ac:dyDescent="0.15">
      <c r="L2" s="18" t="s">
        <v>150</v>
      </c>
      <c r="O2" s="35" t="s">
        <v>206</v>
      </c>
      <c r="S2" s="18"/>
      <c r="V2" s="18" t="s">
        <v>150</v>
      </c>
      <c r="AF2" s="18" t="s">
        <v>150</v>
      </c>
    </row>
    <row r="3" spans="1:33" ht="14.1" customHeight="1" x14ac:dyDescent="0.2">
      <c r="A3" s="39"/>
      <c r="B3" s="39"/>
      <c r="C3" s="39" t="s">
        <v>169</v>
      </c>
      <c r="D3" s="39" t="s">
        <v>171</v>
      </c>
      <c r="E3" s="131" t="s">
        <v>173</v>
      </c>
      <c r="F3" s="131" t="s">
        <v>175</v>
      </c>
      <c r="G3" s="131" t="s">
        <v>177</v>
      </c>
      <c r="H3" s="131" t="s">
        <v>179</v>
      </c>
      <c r="I3" s="132" t="s">
        <v>181</v>
      </c>
      <c r="J3" s="131" t="s">
        <v>183</v>
      </c>
      <c r="K3" s="132" t="s">
        <v>185</v>
      </c>
      <c r="L3" s="132" t="s">
        <v>187</v>
      </c>
      <c r="M3" s="131" t="s">
        <v>189</v>
      </c>
      <c r="N3" s="131" t="s">
        <v>191</v>
      </c>
      <c r="O3" s="131" t="s">
        <v>193</v>
      </c>
      <c r="P3" s="131" t="s">
        <v>195</v>
      </c>
      <c r="Q3" s="131" t="s">
        <v>197</v>
      </c>
      <c r="R3" s="131" t="s">
        <v>198</v>
      </c>
      <c r="S3" s="39" t="s">
        <v>165</v>
      </c>
      <c r="T3" s="39" t="s">
        <v>219</v>
      </c>
      <c r="U3" s="39" t="s">
        <v>221</v>
      </c>
      <c r="V3" s="39" t="s">
        <v>229</v>
      </c>
      <c r="W3" s="39" t="s">
        <v>230</v>
      </c>
      <c r="X3" s="39" t="s">
        <v>231</v>
      </c>
      <c r="Y3" s="39" t="s">
        <v>232</v>
      </c>
      <c r="Z3" s="39" t="s">
        <v>234</v>
      </c>
      <c r="AA3" s="39" t="s">
        <v>235</v>
      </c>
      <c r="AB3" s="39" t="s">
        <v>236</v>
      </c>
      <c r="AC3" s="39" t="s">
        <v>238</v>
      </c>
      <c r="AD3" s="39" t="s">
        <v>242</v>
      </c>
      <c r="AE3" s="39" t="s">
        <v>246</v>
      </c>
      <c r="AF3" s="39" t="s">
        <v>247</v>
      </c>
      <c r="AG3" s="39" t="s">
        <v>249</v>
      </c>
    </row>
    <row r="4" spans="1:33" ht="14.1" customHeight="1" x14ac:dyDescent="0.2">
      <c r="A4" s="125" t="s">
        <v>74</v>
      </c>
      <c r="B4" s="125"/>
      <c r="C4" s="66"/>
      <c r="D4" s="66"/>
      <c r="E4" s="133">
        <f>旧鹿沼市!E4+旧粟野町!E4</f>
        <v>102433</v>
      </c>
      <c r="F4" s="133">
        <f>旧鹿沼市!F4+旧粟野町!F4</f>
        <v>103361</v>
      </c>
      <c r="G4" s="133">
        <f>旧鹿沼市!G4+旧粟野町!G4</f>
        <v>103959</v>
      </c>
      <c r="H4" s="133">
        <f>旧鹿沼市!H4+旧粟野町!H4</f>
        <v>104252</v>
      </c>
      <c r="I4" s="133">
        <f>旧鹿沼市!I4+旧粟野町!I4</f>
        <v>104786</v>
      </c>
      <c r="J4" s="133">
        <f>旧鹿沼市!J4+旧粟野町!J4</f>
        <v>105027</v>
      </c>
      <c r="K4" s="133">
        <f>旧鹿沼市!K4+旧粟野町!K4</f>
        <v>105229</v>
      </c>
      <c r="L4" s="133">
        <f>旧鹿沼市!L4+旧粟野町!L4</f>
        <v>105215</v>
      </c>
      <c r="M4" s="133">
        <f>旧鹿沼市!M4+旧粟野町!M4</f>
        <v>105449</v>
      </c>
      <c r="N4" s="133">
        <f>旧鹿沼市!N4+旧粟野町!N4</f>
        <v>105464</v>
      </c>
      <c r="O4" s="133">
        <f>旧鹿沼市!O4+旧粟野町!O4</f>
        <v>105323</v>
      </c>
      <c r="P4" s="133">
        <f>旧鹿沼市!P4+旧粟野町!P4</f>
        <v>105003</v>
      </c>
      <c r="Q4" s="133">
        <f>旧鹿沼市!Q4+旧粟野町!Q4</f>
        <v>104913</v>
      </c>
      <c r="R4" s="134">
        <f>旧鹿沼市!R4+旧粟野町!R4</f>
        <v>104689</v>
      </c>
      <c r="S4" s="40">
        <v>104408</v>
      </c>
      <c r="T4" s="40">
        <v>104050</v>
      </c>
      <c r="U4" s="40">
        <v>103841</v>
      </c>
      <c r="V4" s="40">
        <v>103436</v>
      </c>
      <c r="W4" s="40">
        <v>103003</v>
      </c>
      <c r="X4" s="40">
        <v>102482</v>
      </c>
      <c r="Y4" s="40">
        <v>101751</v>
      </c>
      <c r="Z4" s="40">
        <v>102093</v>
      </c>
      <c r="AA4" s="40">
        <v>101599</v>
      </c>
      <c r="AB4" s="40">
        <v>100716</v>
      </c>
      <c r="AC4" s="40">
        <v>99949</v>
      </c>
      <c r="AD4" s="40">
        <v>99356</v>
      </c>
      <c r="AE4" s="40">
        <v>98374</v>
      </c>
      <c r="AF4" s="40">
        <v>97759</v>
      </c>
      <c r="AG4" s="40">
        <v>97288</v>
      </c>
    </row>
    <row r="5" spans="1:33" ht="14.1" customHeight="1" x14ac:dyDescent="0.2">
      <c r="A5" s="128" t="s">
        <v>4</v>
      </c>
      <c r="B5" s="42" t="s">
        <v>13</v>
      </c>
      <c r="C5" s="42"/>
      <c r="D5" s="42"/>
      <c r="E5" s="135">
        <f>旧鹿沼市!E5+旧粟野町!E5</f>
        <v>33733877</v>
      </c>
      <c r="F5" s="135">
        <f>旧鹿沼市!F5+旧粟野町!F5</f>
        <v>38610791</v>
      </c>
      <c r="G5" s="135">
        <f>旧鹿沼市!G5+旧粟野町!G5</f>
        <v>38863127</v>
      </c>
      <c r="H5" s="135">
        <f>旧鹿沼市!H5+旧粟野町!H5</f>
        <v>40847910</v>
      </c>
      <c r="I5" s="135">
        <f>旧鹿沼市!I5+旧粟野町!I5</f>
        <v>40535662</v>
      </c>
      <c r="J5" s="135">
        <f>旧鹿沼市!J5+旧粟野町!J5</f>
        <v>40870355</v>
      </c>
      <c r="K5" s="135">
        <f>旧鹿沼市!K5+旧粟野町!K5</f>
        <v>41948749</v>
      </c>
      <c r="L5" s="135">
        <f>旧鹿沼市!L5+旧粟野町!L5</f>
        <v>42252472</v>
      </c>
      <c r="M5" s="135">
        <f>旧鹿沼市!M5+旧粟野町!M5</f>
        <v>40357489</v>
      </c>
      <c r="N5" s="135">
        <f>旧鹿沼市!N5+旧粟野町!N5</f>
        <v>38294524</v>
      </c>
      <c r="O5" s="135">
        <f>旧鹿沼市!O5+旧粟野町!O5</f>
        <v>40035144</v>
      </c>
      <c r="P5" s="135">
        <f>旧鹿沼市!P5+旧粟野町!P5</f>
        <v>40086495</v>
      </c>
      <c r="Q5" s="135">
        <f>旧鹿沼市!Q5+旧粟野町!Q5</f>
        <v>38068766</v>
      </c>
      <c r="R5" s="135">
        <f>旧鹿沼市!R5+旧粟野町!R5</f>
        <v>38742426</v>
      </c>
      <c r="S5" s="45">
        <v>40461257</v>
      </c>
      <c r="T5" s="45">
        <v>40650445</v>
      </c>
      <c r="U5" s="45">
        <v>38426383</v>
      </c>
      <c r="V5" s="45">
        <v>37496778</v>
      </c>
      <c r="W5" s="45">
        <v>41554619</v>
      </c>
      <c r="X5" s="45">
        <v>40945475</v>
      </c>
      <c r="Y5" s="45">
        <v>40689255</v>
      </c>
      <c r="Z5" s="45">
        <v>39592220</v>
      </c>
      <c r="AA5" s="98">
        <v>40265119</v>
      </c>
      <c r="AB5" s="98">
        <v>41837680</v>
      </c>
      <c r="AC5" s="44">
        <v>44579934</v>
      </c>
      <c r="AD5" s="44">
        <v>41128628</v>
      </c>
      <c r="AE5" s="44">
        <v>39645878</v>
      </c>
      <c r="AF5" s="44">
        <v>38407950</v>
      </c>
      <c r="AG5" s="44">
        <v>42464699</v>
      </c>
    </row>
    <row r="6" spans="1:33" ht="14.1" customHeight="1" x14ac:dyDescent="0.2">
      <c r="A6" s="128"/>
      <c r="B6" s="42" t="s">
        <v>14</v>
      </c>
      <c r="C6" s="42"/>
      <c r="D6" s="42"/>
      <c r="E6" s="135">
        <f>旧鹿沼市!E6+旧粟野町!E6</f>
        <v>32714434</v>
      </c>
      <c r="F6" s="135">
        <f>旧鹿沼市!F6+旧粟野町!F6</f>
        <v>37398524</v>
      </c>
      <c r="G6" s="135">
        <f>旧鹿沼市!G6+旧粟野町!G6</f>
        <v>37485293</v>
      </c>
      <c r="H6" s="135">
        <f>旧鹿沼市!H6+旧粟野町!H6</f>
        <v>39504224</v>
      </c>
      <c r="I6" s="135">
        <f>旧鹿沼市!I6+旧粟野町!I6</f>
        <v>39407444</v>
      </c>
      <c r="J6" s="135">
        <f>旧鹿沼市!J6+旧粟野町!J6</f>
        <v>39674657</v>
      </c>
      <c r="K6" s="135">
        <f>旧鹿沼市!K6+旧粟野町!K6</f>
        <v>40865015</v>
      </c>
      <c r="L6" s="135">
        <f>旧鹿沼市!L6+旧粟野町!L6</f>
        <v>41150009</v>
      </c>
      <c r="M6" s="135">
        <f>旧鹿沼市!M6+旧粟野町!M6</f>
        <v>38778552</v>
      </c>
      <c r="N6" s="135">
        <f>旧鹿沼市!N6+旧粟野町!N6</f>
        <v>36708701</v>
      </c>
      <c r="O6" s="135">
        <f>旧鹿沼市!O6+旧粟野町!O6</f>
        <v>38571980</v>
      </c>
      <c r="P6" s="135">
        <f>旧鹿沼市!P6+旧粟野町!P6</f>
        <v>38723959</v>
      </c>
      <c r="Q6" s="135">
        <f>旧鹿沼市!Q6+旧粟野町!Q6</f>
        <v>36393299</v>
      </c>
      <c r="R6" s="135">
        <f>旧鹿沼市!R6+旧粟野町!R6</f>
        <v>37416521</v>
      </c>
      <c r="S6" s="45">
        <v>39164993</v>
      </c>
      <c r="T6" s="45">
        <v>39177242</v>
      </c>
      <c r="U6" s="45">
        <v>37546283</v>
      </c>
      <c r="V6" s="45">
        <v>36630343</v>
      </c>
      <c r="W6" s="45">
        <v>40432128</v>
      </c>
      <c r="X6" s="45">
        <v>39696527</v>
      </c>
      <c r="Y6" s="45">
        <v>39804847</v>
      </c>
      <c r="Z6" s="45">
        <v>38415170</v>
      </c>
      <c r="AA6" s="98">
        <v>39183711</v>
      </c>
      <c r="AB6" s="98">
        <v>40470858</v>
      </c>
      <c r="AC6" s="98">
        <v>42805559</v>
      </c>
      <c r="AD6" s="98">
        <v>39560633</v>
      </c>
      <c r="AE6" s="98">
        <v>38746307</v>
      </c>
      <c r="AF6" s="98">
        <v>37133886</v>
      </c>
      <c r="AG6" s="98">
        <v>39980203</v>
      </c>
    </row>
    <row r="7" spans="1:33" ht="14.1" customHeight="1" x14ac:dyDescent="0.2">
      <c r="A7" s="128"/>
      <c r="B7" s="42" t="s">
        <v>15</v>
      </c>
      <c r="C7" s="42"/>
      <c r="D7" s="42"/>
      <c r="E7" s="135">
        <f>旧鹿沼市!E7+旧粟野町!E7</f>
        <v>1019443</v>
      </c>
      <c r="F7" s="135">
        <f>旧鹿沼市!F7+旧粟野町!F7</f>
        <v>1212267</v>
      </c>
      <c r="G7" s="135">
        <f>旧鹿沼市!G7+旧粟野町!G7</f>
        <v>1377834</v>
      </c>
      <c r="H7" s="135">
        <f>旧鹿沼市!H7+旧粟野町!H7</f>
        <v>1343686</v>
      </c>
      <c r="I7" s="135">
        <f>旧鹿沼市!I7+旧粟野町!I7</f>
        <v>1128218</v>
      </c>
      <c r="J7" s="135">
        <f>旧鹿沼市!J7+旧粟野町!J7</f>
        <v>1195698</v>
      </c>
      <c r="K7" s="135">
        <f>旧鹿沼市!K7+旧粟野町!K7</f>
        <v>1083734</v>
      </c>
      <c r="L7" s="135">
        <f>旧鹿沼市!L7+旧粟野町!L7</f>
        <v>1102463</v>
      </c>
      <c r="M7" s="135">
        <f>旧鹿沼市!M7+旧粟野町!M7</f>
        <v>1578937</v>
      </c>
      <c r="N7" s="135">
        <f>旧鹿沼市!N7+旧粟野町!N7</f>
        <v>1585823</v>
      </c>
      <c r="O7" s="135">
        <f>旧鹿沼市!O7+旧粟野町!O7</f>
        <v>1463164</v>
      </c>
      <c r="P7" s="135">
        <f>旧鹿沼市!P7+旧粟野町!P7</f>
        <v>1362536</v>
      </c>
      <c r="Q7" s="135">
        <f>旧鹿沼市!Q7+旧粟野町!Q7</f>
        <v>1675467</v>
      </c>
      <c r="R7" s="135">
        <f>旧鹿沼市!R7+旧粟野町!R7</f>
        <v>1325905</v>
      </c>
      <c r="S7" s="44">
        <v>1296264</v>
      </c>
      <c r="T7" s="44">
        <v>1473203</v>
      </c>
      <c r="U7" s="44">
        <v>880100</v>
      </c>
      <c r="V7" s="44">
        <v>866435</v>
      </c>
      <c r="W7" s="44">
        <v>1122491</v>
      </c>
      <c r="X7" s="44">
        <v>1248948</v>
      </c>
      <c r="Y7" s="44">
        <v>884408</v>
      </c>
      <c r="Z7" s="44">
        <v>1177050</v>
      </c>
      <c r="AA7" s="44">
        <v>1081408</v>
      </c>
      <c r="AB7" s="44">
        <v>1366822</v>
      </c>
      <c r="AC7" s="98">
        <v>1774375</v>
      </c>
      <c r="AD7" s="98">
        <v>1567995</v>
      </c>
      <c r="AE7" s="98">
        <v>899571</v>
      </c>
      <c r="AF7" s="98">
        <v>1274064</v>
      </c>
      <c r="AG7" s="98">
        <v>2484496</v>
      </c>
    </row>
    <row r="8" spans="1:33" ht="14.1" customHeight="1" x14ac:dyDescent="0.2">
      <c r="A8" s="128"/>
      <c r="B8" s="42" t="s">
        <v>16</v>
      </c>
      <c r="C8" s="42"/>
      <c r="D8" s="42"/>
      <c r="E8" s="135">
        <f>旧鹿沼市!E8+旧粟野町!E8</f>
        <v>107618</v>
      </c>
      <c r="F8" s="135">
        <f>旧鹿沼市!F8+旧粟野町!F8</f>
        <v>104153</v>
      </c>
      <c r="G8" s="135">
        <f>旧鹿沼市!G8+旧粟野町!G8</f>
        <v>188936</v>
      </c>
      <c r="H8" s="135">
        <f>旧鹿沼市!H8+旧粟野町!H8</f>
        <v>98132</v>
      </c>
      <c r="I8" s="135">
        <f>旧鹿沼市!I8+旧粟野町!I8</f>
        <v>143187</v>
      </c>
      <c r="J8" s="135">
        <f>旧鹿沼市!J8+旧粟野町!J8</f>
        <v>350921</v>
      </c>
      <c r="K8" s="135">
        <f>旧鹿沼市!K8+旧粟野町!K8</f>
        <v>274098</v>
      </c>
      <c r="L8" s="135">
        <f>旧鹿沼市!L8+旧粟野町!L8</f>
        <v>688969</v>
      </c>
      <c r="M8" s="135">
        <f>旧鹿沼市!M8+旧粟野町!M8</f>
        <v>715211</v>
      </c>
      <c r="N8" s="135">
        <f>旧鹿沼市!N8+旧粟野町!N8</f>
        <v>724456</v>
      </c>
      <c r="O8" s="135">
        <f>旧鹿沼市!O8+旧粟野町!O8</f>
        <v>620207</v>
      </c>
      <c r="P8" s="135">
        <f>旧鹿沼市!P8+旧粟野町!P8</f>
        <v>449292</v>
      </c>
      <c r="Q8" s="135">
        <f>旧鹿沼市!Q8+旧粟野町!Q8</f>
        <v>765048</v>
      </c>
      <c r="R8" s="135">
        <f>旧鹿沼市!R8+旧粟野町!R8</f>
        <v>608207</v>
      </c>
      <c r="S8" s="45">
        <v>331186</v>
      </c>
      <c r="T8" s="45">
        <v>161775</v>
      </c>
      <c r="U8" s="45">
        <v>246348</v>
      </c>
      <c r="V8" s="45">
        <v>250192</v>
      </c>
      <c r="W8" s="45">
        <v>395332</v>
      </c>
      <c r="X8" s="45">
        <v>384602</v>
      </c>
      <c r="Y8" s="45">
        <v>227792</v>
      </c>
      <c r="Z8" s="45">
        <v>120104</v>
      </c>
      <c r="AA8" s="98">
        <v>149185</v>
      </c>
      <c r="AB8" s="98">
        <v>212257</v>
      </c>
      <c r="AC8" s="98">
        <v>649404</v>
      </c>
      <c r="AD8" s="98">
        <v>232177</v>
      </c>
      <c r="AE8" s="98">
        <v>148794</v>
      </c>
      <c r="AF8" s="98">
        <v>265543</v>
      </c>
      <c r="AG8" s="98">
        <v>1428811</v>
      </c>
    </row>
    <row r="9" spans="1:33" ht="14.1" customHeight="1" x14ac:dyDescent="0.2">
      <c r="A9" s="128"/>
      <c r="B9" s="42" t="s">
        <v>17</v>
      </c>
      <c r="C9" s="42"/>
      <c r="D9" s="42"/>
      <c r="E9" s="135">
        <f>旧鹿沼市!E9+旧粟野町!E9</f>
        <v>911825</v>
      </c>
      <c r="F9" s="135">
        <f>旧鹿沼市!F9+旧粟野町!F9</f>
        <v>1108114</v>
      </c>
      <c r="G9" s="135">
        <f>旧鹿沼市!G9+旧粟野町!G9</f>
        <v>1188898</v>
      </c>
      <c r="H9" s="135">
        <f>旧鹿沼市!H9+旧粟野町!H9</f>
        <v>1245554</v>
      </c>
      <c r="I9" s="135">
        <f>旧鹿沼市!I9+旧粟野町!I9</f>
        <v>985031</v>
      </c>
      <c r="J9" s="135">
        <f>旧鹿沼市!J9+旧粟野町!J9</f>
        <v>844777</v>
      </c>
      <c r="K9" s="135">
        <f>旧鹿沼市!K9+旧粟野町!K9</f>
        <v>809636</v>
      </c>
      <c r="L9" s="135">
        <f>旧鹿沼市!L9+旧粟野町!L9</f>
        <v>413494</v>
      </c>
      <c r="M9" s="135">
        <f>旧鹿沼市!M9+旧粟野町!M9</f>
        <v>863726</v>
      </c>
      <c r="N9" s="135">
        <f>旧鹿沼市!N9+旧粟野町!N9</f>
        <v>861367</v>
      </c>
      <c r="O9" s="135">
        <f>旧鹿沼市!O9+旧粟野町!O9</f>
        <v>842957</v>
      </c>
      <c r="P9" s="135">
        <f>旧鹿沼市!P9+旧粟野町!P9</f>
        <v>913244</v>
      </c>
      <c r="Q9" s="135">
        <f>旧鹿沼市!Q9+旧粟野町!Q9</f>
        <v>910419</v>
      </c>
      <c r="R9" s="135">
        <f>旧鹿沼市!R9+旧粟野町!R9</f>
        <v>717698</v>
      </c>
      <c r="S9" s="44">
        <v>965078</v>
      </c>
      <c r="T9" s="44">
        <v>1311428</v>
      </c>
      <c r="U9" s="44">
        <v>633752</v>
      </c>
      <c r="V9" s="44">
        <v>616243</v>
      </c>
      <c r="W9" s="44">
        <v>727159</v>
      </c>
      <c r="X9" s="44">
        <v>864346</v>
      </c>
      <c r="Y9" s="44">
        <v>656616</v>
      </c>
      <c r="Z9" s="44">
        <v>1056946</v>
      </c>
      <c r="AA9" s="44">
        <v>932223</v>
      </c>
      <c r="AB9" s="44">
        <v>1154565</v>
      </c>
      <c r="AC9" s="98">
        <v>1124971</v>
      </c>
      <c r="AD9" s="98">
        <v>1335818</v>
      </c>
      <c r="AE9" s="98">
        <v>750777</v>
      </c>
      <c r="AF9" s="98">
        <v>1008521</v>
      </c>
      <c r="AG9" s="98">
        <v>1055685</v>
      </c>
    </row>
    <row r="10" spans="1:33" ht="14.1" customHeight="1" x14ac:dyDescent="0.2">
      <c r="A10" s="128"/>
      <c r="B10" s="42" t="s">
        <v>18</v>
      </c>
      <c r="C10" s="42"/>
      <c r="D10" s="42"/>
      <c r="E10" s="135">
        <f>旧鹿沼市!E10+旧粟野町!E10</f>
        <v>90819</v>
      </c>
      <c r="F10" s="135">
        <f>旧鹿沼市!F10+旧粟野町!F10</f>
        <v>196289</v>
      </c>
      <c r="G10" s="135">
        <f>旧鹿沼市!G10+旧粟野町!G10</f>
        <v>80784</v>
      </c>
      <c r="H10" s="135">
        <f>旧鹿沼市!H10+旧粟野町!H10</f>
        <v>56656</v>
      </c>
      <c r="I10" s="135">
        <f>旧鹿沼市!I10+旧粟野町!I10</f>
        <v>-260523</v>
      </c>
      <c r="J10" s="135">
        <f>旧鹿沼市!J10+旧粟野町!J10</f>
        <v>-140254</v>
      </c>
      <c r="K10" s="135">
        <f>旧鹿沼市!K10+旧粟野町!K10</f>
        <v>-35141</v>
      </c>
      <c r="L10" s="135">
        <f>旧鹿沼市!L10+旧粟野町!L10</f>
        <v>-396142</v>
      </c>
      <c r="M10" s="135">
        <f>旧鹿沼市!M10+旧粟野町!M10</f>
        <v>450232</v>
      </c>
      <c r="N10" s="135">
        <f>旧鹿沼市!N10+旧粟野町!N10</f>
        <v>-2359</v>
      </c>
      <c r="O10" s="135">
        <f>旧鹿沼市!O10+旧粟野町!O10</f>
        <v>-18410</v>
      </c>
      <c r="P10" s="135">
        <f>旧鹿沼市!P10+旧粟野町!P10</f>
        <v>70287</v>
      </c>
      <c r="Q10" s="135">
        <f>旧鹿沼市!Q10+旧粟野町!Q10</f>
        <v>-2825</v>
      </c>
      <c r="R10" s="135">
        <f>旧鹿沼市!R10+旧粟野町!R10</f>
        <v>-192721</v>
      </c>
      <c r="S10" s="45">
        <v>230434</v>
      </c>
      <c r="T10" s="45">
        <v>346350</v>
      </c>
      <c r="U10" s="45">
        <v>-677676</v>
      </c>
      <c r="V10" s="45">
        <v>-17509</v>
      </c>
      <c r="W10" s="45">
        <v>110916</v>
      </c>
      <c r="X10" s="45">
        <v>137187</v>
      </c>
      <c r="Y10" s="45">
        <v>-207730</v>
      </c>
      <c r="Z10" s="45">
        <v>400330</v>
      </c>
      <c r="AA10" s="98">
        <v>-124723</v>
      </c>
      <c r="AB10" s="98">
        <v>222342</v>
      </c>
      <c r="AC10" s="44">
        <v>-29594</v>
      </c>
      <c r="AD10" s="44">
        <v>210847</v>
      </c>
      <c r="AE10" s="44">
        <v>-585041</v>
      </c>
      <c r="AF10" s="44">
        <v>257744</v>
      </c>
      <c r="AG10" s="44">
        <v>47164</v>
      </c>
    </row>
    <row r="11" spans="1:33" ht="14.1" customHeight="1" x14ac:dyDescent="0.2">
      <c r="A11" s="128"/>
      <c r="B11" s="42" t="s">
        <v>19</v>
      </c>
      <c r="C11" s="42"/>
      <c r="D11" s="42"/>
      <c r="E11" s="135">
        <f>旧鹿沼市!E11+旧粟野町!E11</f>
        <v>405603</v>
      </c>
      <c r="F11" s="135">
        <f>旧鹿沼市!F11+旧粟野町!F11</f>
        <v>76015</v>
      </c>
      <c r="G11" s="135">
        <f>旧鹿沼市!G11+旧粟野町!G11</f>
        <v>426732</v>
      </c>
      <c r="H11" s="135">
        <f>旧鹿沼市!H11+旧粟野町!H11</f>
        <v>498917</v>
      </c>
      <c r="I11" s="135">
        <f>旧鹿沼市!I11+旧粟野町!I11</f>
        <v>274136</v>
      </c>
      <c r="J11" s="135">
        <f>旧鹿沼市!J11+旧粟野町!J11</f>
        <v>271082</v>
      </c>
      <c r="K11" s="135">
        <f>旧鹿沼市!K11+旧粟野町!K11</f>
        <v>158228</v>
      </c>
      <c r="L11" s="135">
        <f>旧鹿沼市!L11+旧粟野町!L11</f>
        <v>204636</v>
      </c>
      <c r="M11" s="135">
        <f>旧鹿沼市!M11+旧粟野町!M11</f>
        <v>152453</v>
      </c>
      <c r="N11" s="135">
        <f>旧鹿沼市!N11+旧粟野町!N11</f>
        <v>652107</v>
      </c>
      <c r="O11" s="135">
        <f>旧鹿沼市!O11+旧粟野町!O11</f>
        <v>562356</v>
      </c>
      <c r="P11" s="135">
        <f>旧鹿沼市!P11+旧粟野町!P11</f>
        <v>300932</v>
      </c>
      <c r="Q11" s="135">
        <f>旧鹿沼市!Q11+旧粟野町!Q11</f>
        <v>760376</v>
      </c>
      <c r="R11" s="135">
        <f>旧鹿沼市!R11+旧粟野町!R11</f>
        <v>609429</v>
      </c>
      <c r="S11" s="45">
        <v>365</v>
      </c>
      <c r="T11" s="45">
        <v>836</v>
      </c>
      <c r="U11" s="45">
        <v>452292</v>
      </c>
      <c r="V11" s="45">
        <v>417384</v>
      </c>
      <c r="W11" s="45">
        <v>300528</v>
      </c>
      <c r="X11" s="45">
        <v>1000136</v>
      </c>
      <c r="Y11" s="45">
        <v>1351173</v>
      </c>
      <c r="Z11" s="45">
        <v>300897</v>
      </c>
      <c r="AA11" s="98">
        <v>145730</v>
      </c>
      <c r="AB11" s="98">
        <v>301086</v>
      </c>
      <c r="AC11" s="98">
        <v>201784</v>
      </c>
      <c r="AD11" s="98">
        <v>501420</v>
      </c>
      <c r="AE11" s="98">
        <v>801521</v>
      </c>
      <c r="AF11" s="98">
        <v>503080</v>
      </c>
      <c r="AG11" s="98">
        <v>858189</v>
      </c>
    </row>
    <row r="12" spans="1:33" ht="14.1" customHeight="1" x14ac:dyDescent="0.2">
      <c r="A12" s="128"/>
      <c r="B12" s="42" t="s">
        <v>20</v>
      </c>
      <c r="C12" s="42"/>
      <c r="D12" s="42"/>
      <c r="E12" s="135">
        <f>旧鹿沼市!E12+旧粟野町!E12</f>
        <v>0</v>
      </c>
      <c r="F12" s="135">
        <f>旧鹿沼市!F12+旧粟野町!F12</f>
        <v>0</v>
      </c>
      <c r="G12" s="135">
        <f>旧鹿沼市!G12+旧粟野町!G12</f>
        <v>0</v>
      </c>
      <c r="H12" s="135">
        <f>旧鹿沼市!H12+旧粟野町!H12</f>
        <v>0</v>
      </c>
      <c r="I12" s="135">
        <f>旧鹿沼市!I12+旧粟野町!I12</f>
        <v>0</v>
      </c>
      <c r="J12" s="135">
        <f>旧鹿沼市!J12+旧粟野町!J12</f>
        <v>0</v>
      </c>
      <c r="K12" s="135">
        <f>旧鹿沼市!K12+旧粟野町!K12</f>
        <v>67604</v>
      </c>
      <c r="L12" s="135">
        <f>旧鹿沼市!L12+旧粟野町!L12</f>
        <v>0</v>
      </c>
      <c r="M12" s="135">
        <f>旧鹿沼市!M12+旧粟野町!M12</f>
        <v>0</v>
      </c>
      <c r="N12" s="135">
        <f>旧鹿沼市!N12+旧粟野町!N12</f>
        <v>0</v>
      </c>
      <c r="O12" s="135">
        <f>旧鹿沼市!O12+旧粟野町!O12</f>
        <v>0</v>
      </c>
      <c r="P12" s="135">
        <f>旧鹿沼市!P12+旧粟野町!P12</f>
        <v>0</v>
      </c>
      <c r="Q12" s="135">
        <f>旧鹿沼市!Q12+旧粟野町!Q12</f>
        <v>28200</v>
      </c>
      <c r="R12" s="135">
        <f>旧鹿沼市!R12+旧粟野町!R12</f>
        <v>54893</v>
      </c>
      <c r="S12" s="45">
        <v>152199</v>
      </c>
      <c r="T12" s="45">
        <v>256263</v>
      </c>
      <c r="U12" s="45">
        <v>298186</v>
      </c>
      <c r="V12" s="45">
        <v>298279</v>
      </c>
      <c r="W12" s="45">
        <v>217692</v>
      </c>
      <c r="X12" s="45">
        <v>164900</v>
      </c>
      <c r="Y12" s="45">
        <v>101720</v>
      </c>
      <c r="Z12" s="45">
        <v>29700</v>
      </c>
      <c r="AA12" s="98">
        <v>0</v>
      </c>
      <c r="AB12" s="98">
        <v>0</v>
      </c>
      <c r="AC12" s="98">
        <v>0</v>
      </c>
      <c r="AD12" s="122">
        <v>0</v>
      </c>
      <c r="AE12" s="122">
        <v>0</v>
      </c>
      <c r="AF12" s="122">
        <v>12800</v>
      </c>
      <c r="AG12" s="122">
        <v>0</v>
      </c>
    </row>
    <row r="13" spans="1:33" ht="14.1" customHeight="1" x14ac:dyDescent="0.2">
      <c r="A13" s="128"/>
      <c r="B13" s="42" t="s">
        <v>21</v>
      </c>
      <c r="C13" s="42"/>
      <c r="D13" s="42"/>
      <c r="E13" s="135">
        <f>旧鹿沼市!E13+旧粟野町!E13</f>
        <v>177400</v>
      </c>
      <c r="F13" s="135">
        <f>旧鹿沼市!F13+旧粟野町!F13</f>
        <v>76389</v>
      </c>
      <c r="G13" s="135">
        <f>旧鹿沼市!G13+旧粟野町!G13</f>
        <v>580175</v>
      </c>
      <c r="H13" s="135">
        <f>旧鹿沼市!H13+旧粟野町!H13</f>
        <v>92485</v>
      </c>
      <c r="I13" s="135">
        <f>旧鹿沼市!I13+旧粟野町!I13</f>
        <v>174175</v>
      </c>
      <c r="J13" s="135">
        <f>旧鹿沼市!J13+旧粟野町!J13</f>
        <v>380577</v>
      </c>
      <c r="K13" s="135">
        <f>旧鹿沼市!K13+旧粟野町!K13</f>
        <v>349941</v>
      </c>
      <c r="L13" s="135">
        <f>旧鹿沼市!L13+旧粟野町!L13</f>
        <v>540000</v>
      </c>
      <c r="M13" s="135">
        <f>旧鹿沼市!M13+旧粟野町!M13</f>
        <v>100000</v>
      </c>
      <c r="N13" s="135">
        <f>旧鹿沼市!N13+旧粟野町!N13</f>
        <v>200000</v>
      </c>
      <c r="O13" s="135">
        <f>旧鹿沼市!O13+旧粟野町!O13</f>
        <v>200000</v>
      </c>
      <c r="P13" s="135">
        <f>旧鹿沼市!P13+旧粟野町!P13</f>
        <v>332711</v>
      </c>
      <c r="Q13" s="135">
        <f>旧鹿沼市!Q13+旧粟野町!Q13</f>
        <v>765000</v>
      </c>
      <c r="R13" s="135">
        <f>旧鹿沼市!R13+旧粟野町!R13</f>
        <v>450001</v>
      </c>
      <c r="S13" s="45">
        <v>861502</v>
      </c>
      <c r="T13" s="45">
        <v>590000</v>
      </c>
      <c r="U13" s="45">
        <v>350000</v>
      </c>
      <c r="V13" s="45">
        <v>200000</v>
      </c>
      <c r="W13" s="45">
        <v>0</v>
      </c>
      <c r="X13" s="45">
        <v>505000</v>
      </c>
      <c r="Y13" s="45">
        <v>808000</v>
      </c>
      <c r="Z13" s="45">
        <v>320000</v>
      </c>
      <c r="AA13" s="98">
        <v>0</v>
      </c>
      <c r="AB13" s="98">
        <v>0</v>
      </c>
      <c r="AC13" s="44">
        <v>550000</v>
      </c>
      <c r="AD13" s="123">
        <v>0</v>
      </c>
      <c r="AE13" s="123">
        <v>40000</v>
      </c>
      <c r="AF13" s="123">
        <v>200000</v>
      </c>
      <c r="AG13" s="123">
        <v>1420000</v>
      </c>
    </row>
    <row r="14" spans="1:33" ht="14.1" customHeight="1" x14ac:dyDescent="0.2">
      <c r="A14" s="128"/>
      <c r="B14" s="42" t="s">
        <v>22</v>
      </c>
      <c r="C14" s="42"/>
      <c r="D14" s="42"/>
      <c r="E14" s="135">
        <f>旧鹿沼市!E14+旧粟野町!E14</f>
        <v>319022</v>
      </c>
      <c r="F14" s="135">
        <f>旧鹿沼市!F14+旧粟野町!F14</f>
        <v>195915</v>
      </c>
      <c r="G14" s="135">
        <f>旧鹿沼市!G14+旧粟野町!G14</f>
        <v>-72659</v>
      </c>
      <c r="H14" s="135">
        <f>旧鹿沼市!H14+旧粟野町!H14</f>
        <v>463088</v>
      </c>
      <c r="I14" s="135">
        <f>旧鹿沼市!I14+旧粟野町!I14</f>
        <v>-160562</v>
      </c>
      <c r="J14" s="135">
        <f>旧鹿沼市!J14+旧粟野町!J14</f>
        <v>-249749</v>
      </c>
      <c r="K14" s="135">
        <f>旧鹿沼市!K14+旧粟野町!K14</f>
        <v>-159250</v>
      </c>
      <c r="L14" s="135">
        <f>旧鹿沼市!L14+旧粟野町!L14</f>
        <v>-731506</v>
      </c>
      <c r="M14" s="135">
        <f>旧鹿沼市!M14+旧粟野町!M14</f>
        <v>502685</v>
      </c>
      <c r="N14" s="135">
        <f>旧鹿沼市!N14+旧粟野町!N14</f>
        <v>449748</v>
      </c>
      <c r="O14" s="135">
        <f>旧鹿沼市!O14+旧粟野町!O14</f>
        <v>343946</v>
      </c>
      <c r="P14" s="135">
        <f>旧鹿沼市!P14+旧粟野町!P14</f>
        <v>38508</v>
      </c>
      <c r="Q14" s="135">
        <f>旧鹿沼市!Q14+旧粟野町!Q14</f>
        <v>20751</v>
      </c>
      <c r="R14" s="135">
        <f>旧鹿沼市!R14+旧粟野町!R14</f>
        <v>21600</v>
      </c>
      <c r="S14" s="44">
        <v>-478504</v>
      </c>
      <c r="T14" s="44">
        <v>13449</v>
      </c>
      <c r="U14" s="44">
        <v>-277198</v>
      </c>
      <c r="V14" s="44">
        <v>498154</v>
      </c>
      <c r="W14" s="44">
        <v>629136</v>
      </c>
      <c r="X14" s="44">
        <v>797223</v>
      </c>
      <c r="Y14" s="44">
        <v>437163</v>
      </c>
      <c r="Z14" s="44">
        <v>410927</v>
      </c>
      <c r="AA14" s="44">
        <v>21007</v>
      </c>
      <c r="AB14" s="44">
        <v>523428</v>
      </c>
      <c r="AC14" s="98">
        <v>-377810</v>
      </c>
      <c r="AD14" s="98">
        <v>712267</v>
      </c>
      <c r="AE14" s="98">
        <v>176480</v>
      </c>
      <c r="AF14" s="98">
        <v>573624</v>
      </c>
      <c r="AG14" s="98">
        <v>-514647</v>
      </c>
    </row>
    <row r="15" spans="1:33" ht="14.1" customHeight="1" x14ac:dyDescent="0.2">
      <c r="A15" s="128"/>
      <c r="B15" s="3" t="s">
        <v>23</v>
      </c>
      <c r="C15" s="3"/>
      <c r="D15" s="3"/>
      <c r="E15" s="136">
        <f t="shared" ref="E15:R15" si="0">+E9/E19*100</f>
        <v>5.0359212387606851</v>
      </c>
      <c r="F15" s="136">
        <f t="shared" si="0"/>
        <v>5.369313334989509</v>
      </c>
      <c r="G15" s="136">
        <f t="shared" si="0"/>
        <v>6.1562763728975085</v>
      </c>
      <c r="H15" s="136">
        <f t="shared" si="0"/>
        <v>6.2336754724588346</v>
      </c>
      <c r="I15" s="136">
        <f t="shared" si="0"/>
        <v>4.7054117984702586</v>
      </c>
      <c r="J15" s="136">
        <f t="shared" si="0"/>
        <v>3.9370707722186418</v>
      </c>
      <c r="K15" s="136">
        <f t="shared" si="0"/>
        <v>3.6350203190217054</v>
      </c>
      <c r="L15" s="136">
        <f t="shared" si="0"/>
        <v>1.7892796835313303</v>
      </c>
      <c r="M15" s="136">
        <f t="shared" si="0"/>
        <v>3.7025526396515205</v>
      </c>
      <c r="N15" s="136">
        <f t="shared" si="0"/>
        <v>3.7029725639802864</v>
      </c>
      <c r="O15" s="136">
        <f t="shared" si="0"/>
        <v>3.6695944529966273</v>
      </c>
      <c r="P15" s="136">
        <f t="shared" si="0"/>
        <v>4.1244618800795969</v>
      </c>
      <c r="Q15" s="136">
        <f t="shared" si="0"/>
        <v>4.3554140819692488</v>
      </c>
      <c r="R15" s="136">
        <f t="shared" si="0"/>
        <v>3.4570440250027299</v>
      </c>
      <c r="S15" s="46">
        <f t="shared" ref="S15:Y15" si="1">+S9/S19*100</f>
        <v>4.6155215431067065</v>
      </c>
      <c r="T15" s="46">
        <f t="shared" si="1"/>
        <v>6.1666020035244902</v>
      </c>
      <c r="U15" s="46">
        <f t="shared" si="1"/>
        <v>3.0099812324997157</v>
      </c>
      <c r="V15" s="46">
        <f t="shared" si="1"/>
        <v>2.8051249270033338</v>
      </c>
      <c r="W15" s="46">
        <f t="shared" si="1"/>
        <v>3.2739307123001744</v>
      </c>
      <c r="X15" s="46">
        <f t="shared" si="1"/>
        <v>3.7974515592579166</v>
      </c>
      <c r="Y15" s="46">
        <f t="shared" si="1"/>
        <v>2.8164583363269449</v>
      </c>
      <c r="Z15" s="46">
        <f t="shared" ref="Z15:AE15" si="2">+Z9/Z19*100</f>
        <v>4.6550114551283075</v>
      </c>
      <c r="AA15" s="46">
        <f t="shared" si="2"/>
        <v>4.0074541450785555</v>
      </c>
      <c r="AB15" s="46">
        <f t="shared" si="2"/>
        <v>5.1084128234163364</v>
      </c>
      <c r="AC15" s="46">
        <f t="shared" si="2"/>
        <v>4.8873312936634568</v>
      </c>
      <c r="AD15" s="46">
        <f t="shared" si="2"/>
        <v>5.8807978600488457</v>
      </c>
      <c r="AE15" s="46">
        <f t="shared" si="2"/>
        <v>3.3023638532623476</v>
      </c>
      <c r="AF15" s="46">
        <f t="shared" ref="AF15" si="3">+AF9/AF19*100</f>
        <v>4.4247794599389429</v>
      </c>
      <c r="AG15" s="46">
        <f t="shared" ref="AG15" si="4">+AG9/AG19*100</f>
        <v>4.6371390435392561</v>
      </c>
    </row>
    <row r="16" spans="1:33" ht="14.1" customHeight="1" x14ac:dyDescent="0.2">
      <c r="A16" s="126" t="s">
        <v>24</v>
      </c>
      <c r="B16" s="126"/>
      <c r="C16" s="4"/>
      <c r="D16" s="4"/>
      <c r="E16" s="135">
        <f>旧鹿沼市!E16+旧粟野町!E16</f>
        <v>10930408</v>
      </c>
      <c r="F16" s="135">
        <f>旧鹿沼市!F16+旧粟野町!F16</f>
        <v>11812152</v>
      </c>
      <c r="G16" s="135">
        <f>旧鹿沼市!G16+旧粟野町!G16</f>
        <v>12165545</v>
      </c>
      <c r="H16" s="135">
        <f>旧鹿沼市!H16+旧粟野町!H16</f>
        <v>11885122</v>
      </c>
      <c r="I16" s="135">
        <f>旧鹿沼市!I16+旧粟野町!I16</f>
        <v>12235744</v>
      </c>
      <c r="J16" s="135">
        <f>旧鹿沼市!J16+旧粟野町!J16</f>
        <v>12369920</v>
      </c>
      <c r="K16" s="135">
        <f>旧鹿沼市!K16+旧粟野町!K16</f>
        <v>12591705</v>
      </c>
      <c r="L16" s="135">
        <f>旧鹿沼市!L16+旧粟野町!L16</f>
        <v>13051851</v>
      </c>
      <c r="M16" s="135">
        <f>旧鹿沼市!M16+旧粟野町!M16</f>
        <v>12400989</v>
      </c>
      <c r="N16" s="135">
        <f>旧鹿沼市!N16+旧粟野町!N16</f>
        <v>12422170</v>
      </c>
      <c r="O16" s="135">
        <f>旧鹿沼市!O16+旧粟野町!O16</f>
        <v>12789185</v>
      </c>
      <c r="P16" s="135">
        <f>旧鹿沼市!P16+旧粟野町!P16</f>
        <v>12566558</v>
      </c>
      <c r="Q16" s="135">
        <f>旧鹿沼市!Q16+旧粟野町!Q16</f>
        <v>11915818</v>
      </c>
      <c r="R16" s="135">
        <f>旧鹿沼市!R16+旧粟野町!R16</f>
        <v>12129597</v>
      </c>
      <c r="S16" s="47">
        <v>12282898</v>
      </c>
      <c r="T16" s="47">
        <v>12919652</v>
      </c>
      <c r="U16" s="47">
        <v>13114891</v>
      </c>
      <c r="V16" s="47">
        <v>12938233</v>
      </c>
      <c r="W16" s="47">
        <v>12416275</v>
      </c>
      <c r="X16" s="47">
        <v>11525974</v>
      </c>
      <c r="Y16" s="47">
        <v>11827299</v>
      </c>
      <c r="Z16" s="47">
        <v>11371506</v>
      </c>
      <c r="AA16" s="47">
        <v>11892873</v>
      </c>
      <c r="AB16" s="47">
        <v>11951470</v>
      </c>
      <c r="AC16" s="47">
        <v>12325891</v>
      </c>
      <c r="AD16" s="47">
        <v>12374730</v>
      </c>
      <c r="AE16" s="47">
        <v>12579080</v>
      </c>
      <c r="AF16" s="47">
        <v>12559394</v>
      </c>
      <c r="AG16" s="47">
        <v>12701208</v>
      </c>
    </row>
    <row r="17" spans="1:33" ht="14.1" customHeight="1" x14ac:dyDescent="0.2">
      <c r="A17" s="126" t="s">
        <v>25</v>
      </c>
      <c r="B17" s="126"/>
      <c r="C17" s="4"/>
      <c r="D17" s="4"/>
      <c r="E17" s="135">
        <f>旧鹿沼市!E17+旧粟野町!E17</f>
        <v>14630373</v>
      </c>
      <c r="F17" s="135">
        <f>旧鹿沼市!F17+旧粟野町!F17</f>
        <v>16871416</v>
      </c>
      <c r="G17" s="135">
        <f>旧鹿沼市!G17+旧粟野町!G17</f>
        <v>15741701</v>
      </c>
      <c r="H17" s="135">
        <f>旧鹿沼市!H17+旧粟野町!H17</f>
        <v>16491819</v>
      </c>
      <c r="I17" s="135">
        <f>旧鹿沼市!I17+旧粟野町!I17</f>
        <v>17329867</v>
      </c>
      <c r="J17" s="135">
        <f>旧鹿沼市!J17+旧粟野町!J17</f>
        <v>17485055</v>
      </c>
      <c r="K17" s="135">
        <f>旧鹿沼市!K17+旧粟野町!K17</f>
        <v>18261812</v>
      </c>
      <c r="L17" s="135">
        <f>旧鹿沼市!L17+旧粟野町!L17</f>
        <v>18945989</v>
      </c>
      <c r="M17" s="135">
        <f>旧鹿沼市!M17+旧粟野町!M17</f>
        <v>19378046</v>
      </c>
      <c r="N17" s="135">
        <f>旧鹿沼市!N17+旧粟野町!N17</f>
        <v>19323973</v>
      </c>
      <c r="O17" s="135">
        <f>旧鹿沼市!O17+旧粟野町!O17</f>
        <v>18894673</v>
      </c>
      <c r="P17" s="135">
        <f>旧鹿沼市!P17+旧粟野町!P17</f>
        <v>18134363</v>
      </c>
      <c r="Q17" s="135">
        <f>旧鹿沼市!Q17+旧粟野町!Q17</f>
        <v>17152906</v>
      </c>
      <c r="R17" s="135">
        <f>旧鹿沼市!R17+旧粟野町!R17</f>
        <v>16875625</v>
      </c>
      <c r="S17" s="47">
        <v>17135097</v>
      </c>
      <c r="T17" s="47">
        <v>16804773</v>
      </c>
      <c r="U17" s="47">
        <v>16553421</v>
      </c>
      <c r="V17" s="47">
        <v>16691654</v>
      </c>
      <c r="W17" s="47">
        <v>16648952</v>
      </c>
      <c r="X17" s="47">
        <v>16522234</v>
      </c>
      <c r="Y17" s="47">
        <v>17012386</v>
      </c>
      <c r="Z17" s="47">
        <v>16559817</v>
      </c>
      <c r="AA17" s="47">
        <v>16438903</v>
      </c>
      <c r="AB17" s="47">
        <v>16502006</v>
      </c>
      <c r="AC17" s="47">
        <v>17152624</v>
      </c>
      <c r="AD17" s="47">
        <v>17402039</v>
      </c>
      <c r="AE17" s="47">
        <v>17356010</v>
      </c>
      <c r="AF17" s="47">
        <v>17458331</v>
      </c>
      <c r="AG17" s="47">
        <v>17796466</v>
      </c>
    </row>
    <row r="18" spans="1:33" ht="14.1" customHeight="1" x14ac:dyDescent="0.2">
      <c r="A18" s="126" t="s">
        <v>26</v>
      </c>
      <c r="B18" s="126"/>
      <c r="C18" s="4"/>
      <c r="D18" s="4"/>
      <c r="E18" s="135">
        <f>旧鹿沼市!E18+旧粟野町!E18</f>
        <v>14438391</v>
      </c>
      <c r="F18" s="135">
        <f>旧鹿沼市!F18+旧粟野町!F18</f>
        <v>15608118</v>
      </c>
      <c r="G18" s="135">
        <f>旧鹿沼市!G18+旧粟野町!G18</f>
        <v>16073344</v>
      </c>
      <c r="H18" s="135">
        <f>旧鹿沼市!H18+旧粟野町!H18</f>
        <v>15690670</v>
      </c>
      <c r="I18" s="135">
        <f>旧鹿沼市!I18+旧粟野町!I18</f>
        <v>16156459</v>
      </c>
      <c r="J18" s="135">
        <f>旧鹿沼市!J18+旧粟野町!J18</f>
        <v>16329708</v>
      </c>
      <c r="K18" s="135">
        <f>旧鹿沼市!K18+旧粟野町!K18</f>
        <v>16619512</v>
      </c>
      <c r="L18" s="135">
        <f>旧鹿沼市!L18+旧粟野町!L18</f>
        <v>17232300</v>
      </c>
      <c r="M18" s="135">
        <f>旧鹿沼市!M18+旧粟野町!M18</f>
        <v>16360963</v>
      </c>
      <c r="N18" s="135">
        <f>旧鹿沼市!N18+旧粟野町!N18</f>
        <v>16389727</v>
      </c>
      <c r="O18" s="135">
        <f>旧鹿沼市!O18+旧粟野町!O18</f>
        <v>16877039</v>
      </c>
      <c r="P18" s="135">
        <f>旧鹿沼市!P18+旧粟野町!P18</f>
        <v>16582314</v>
      </c>
      <c r="Q18" s="135">
        <f>旧鹿沼市!Q18+旧粟野町!Q18</f>
        <v>15699707</v>
      </c>
      <c r="R18" s="135">
        <f>旧鹿沼市!R18+旧粟野町!R18</f>
        <v>15976579</v>
      </c>
      <c r="S18" s="47">
        <v>16057204</v>
      </c>
      <c r="T18" s="47">
        <v>16770708</v>
      </c>
      <c r="U18" s="47">
        <v>17020491</v>
      </c>
      <c r="V18" s="47">
        <v>16740885</v>
      </c>
      <c r="W18" s="47">
        <v>16043916</v>
      </c>
      <c r="X18" s="47">
        <v>14846270</v>
      </c>
      <c r="Y18" s="47">
        <v>15226521</v>
      </c>
      <c r="Z18" s="47">
        <v>14675842</v>
      </c>
      <c r="AA18" s="47">
        <v>15383928</v>
      </c>
      <c r="AB18" s="47">
        <v>15399669</v>
      </c>
      <c r="AC18" s="47">
        <v>15708253</v>
      </c>
      <c r="AD18" s="47">
        <v>15777476</v>
      </c>
      <c r="AE18" s="47">
        <v>16061373</v>
      </c>
      <c r="AF18" s="47">
        <v>16030225</v>
      </c>
      <c r="AG18" s="47">
        <v>16211791</v>
      </c>
    </row>
    <row r="19" spans="1:33" ht="14.1" customHeight="1" x14ac:dyDescent="0.2">
      <c r="A19" s="126" t="s">
        <v>27</v>
      </c>
      <c r="B19" s="126"/>
      <c r="C19" s="4"/>
      <c r="D19" s="4"/>
      <c r="E19" s="135">
        <f>旧鹿沼市!E19+旧粟野町!E19</f>
        <v>18106419</v>
      </c>
      <c r="F19" s="135">
        <f>旧鹿沼市!F19+旧粟野町!F19</f>
        <v>20637909</v>
      </c>
      <c r="G19" s="135">
        <f>旧鹿沼市!G19+旧粟野町!G19</f>
        <v>19311966</v>
      </c>
      <c r="H19" s="135">
        <f>旧鹿沼市!H19+旧粟野町!H19</f>
        <v>19981053</v>
      </c>
      <c r="I19" s="135">
        <f>旧鹿沼市!I19+旧粟野町!I19</f>
        <v>20934002</v>
      </c>
      <c r="J19" s="135">
        <f>旧鹿沼市!J19+旧粟野町!J19</f>
        <v>21456993</v>
      </c>
      <c r="K19" s="135">
        <f>旧鹿沼市!K19+旧粟野町!K19</f>
        <v>22273218</v>
      </c>
      <c r="L19" s="135">
        <f>旧鹿沼市!L19+旧粟野町!L19</f>
        <v>23109523</v>
      </c>
      <c r="M19" s="135">
        <f>旧鹿沼市!M19+旧粟野町!M19</f>
        <v>23327852</v>
      </c>
      <c r="N19" s="135">
        <f>旧鹿沼市!N19+旧粟野町!N19</f>
        <v>23261501</v>
      </c>
      <c r="O19" s="135">
        <f>旧鹿沼市!O19+旧粟野町!O19</f>
        <v>22971394</v>
      </c>
      <c r="P19" s="135">
        <f>旧鹿沼市!P19+旧粟野町!P19</f>
        <v>22142137</v>
      </c>
      <c r="Q19" s="135">
        <f>旧鹿沼市!Q19+旧粟野町!Q19</f>
        <v>20903156</v>
      </c>
      <c r="R19" s="135">
        <f>旧鹿沼市!R19+旧粟野町!R19</f>
        <v>20760453</v>
      </c>
      <c r="S19" s="47">
        <v>20909403</v>
      </c>
      <c r="T19" s="47">
        <v>21266623</v>
      </c>
      <c r="U19" s="47">
        <v>21055015</v>
      </c>
      <c r="V19" s="47">
        <v>21968469</v>
      </c>
      <c r="W19" s="47">
        <v>22210580</v>
      </c>
      <c r="X19" s="47">
        <v>22761212</v>
      </c>
      <c r="Y19" s="47">
        <v>23313535</v>
      </c>
      <c r="Z19" s="47">
        <v>22705551</v>
      </c>
      <c r="AA19" s="47">
        <v>23262225</v>
      </c>
      <c r="AB19" s="47">
        <v>22601247</v>
      </c>
      <c r="AC19" s="47">
        <v>23018104</v>
      </c>
      <c r="AD19" s="47">
        <v>22714911</v>
      </c>
      <c r="AE19" s="47">
        <v>22734533</v>
      </c>
      <c r="AF19" s="47">
        <v>22792571</v>
      </c>
      <c r="AG19" s="47">
        <v>22765869</v>
      </c>
    </row>
    <row r="20" spans="1:33" ht="14.1" customHeight="1" x14ac:dyDescent="0.2">
      <c r="A20" s="126" t="s">
        <v>28</v>
      </c>
      <c r="B20" s="126"/>
      <c r="C20" s="4"/>
      <c r="D20" s="4"/>
      <c r="E20" s="135"/>
      <c r="F20" s="137"/>
      <c r="G20" s="137">
        <f t="shared" ref="G20:R20" si="5">(E16/E17+F16/F17+G16/G17)/3</f>
        <v>0.74001823225178065</v>
      </c>
      <c r="H20" s="137">
        <f t="shared" si="5"/>
        <v>0.73120619694762523</v>
      </c>
      <c r="I20" s="137">
        <f t="shared" si="5"/>
        <v>0.73318000674985162</v>
      </c>
      <c r="J20" s="137">
        <f t="shared" si="5"/>
        <v>0.71139132930416027</v>
      </c>
      <c r="K20" s="137">
        <f t="shared" si="5"/>
        <v>0.70100546940268804</v>
      </c>
      <c r="L20" s="137">
        <f t="shared" si="5"/>
        <v>0.69528824984541382</v>
      </c>
      <c r="M20" s="137">
        <f t="shared" si="5"/>
        <v>0.67278614891578903</v>
      </c>
      <c r="N20" s="137">
        <f t="shared" si="5"/>
        <v>0.65722851650315151</v>
      </c>
      <c r="O20" s="137">
        <f t="shared" si="5"/>
        <v>0.65321831182503309</v>
      </c>
      <c r="P20" s="137">
        <f t="shared" si="5"/>
        <v>0.67089128769153972</v>
      </c>
      <c r="Q20" s="137">
        <f t="shared" si="5"/>
        <v>0.68817292260860252</v>
      </c>
      <c r="R20" s="137">
        <f t="shared" si="5"/>
        <v>0.70213861631654095</v>
      </c>
      <c r="S20" s="48">
        <v>0.71</v>
      </c>
      <c r="T20" s="48">
        <v>0.74</v>
      </c>
      <c r="U20" s="48">
        <v>0.76</v>
      </c>
      <c r="V20" s="48">
        <v>0.78</v>
      </c>
      <c r="W20" s="48">
        <v>0.77</v>
      </c>
      <c r="X20" s="48">
        <v>0.74</v>
      </c>
      <c r="Y20" s="48">
        <v>0.72</v>
      </c>
      <c r="Z20" s="48">
        <v>0.7</v>
      </c>
      <c r="AA20" s="48">
        <v>0.7</v>
      </c>
      <c r="AB20" s="48">
        <v>0.71</v>
      </c>
      <c r="AC20" s="48">
        <v>0.72</v>
      </c>
      <c r="AD20" s="48">
        <v>0.72</v>
      </c>
      <c r="AE20" s="48">
        <v>0.72</v>
      </c>
      <c r="AF20" s="48">
        <v>0.72</v>
      </c>
      <c r="AG20" s="48">
        <v>0.72</v>
      </c>
    </row>
    <row r="21" spans="1:33" ht="14.1" customHeight="1" x14ac:dyDescent="0.2">
      <c r="A21" s="126" t="s">
        <v>29</v>
      </c>
      <c r="B21" s="126"/>
      <c r="C21" s="4"/>
      <c r="D21" s="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49">
        <v>88.6</v>
      </c>
      <c r="T21" s="49">
        <v>87.8</v>
      </c>
      <c r="U21" s="49">
        <v>92.5</v>
      </c>
      <c r="V21" s="49">
        <v>92.5</v>
      </c>
      <c r="W21" s="49">
        <v>89.4</v>
      </c>
      <c r="X21" s="49">
        <v>90.8</v>
      </c>
      <c r="Y21" s="49">
        <v>92.4</v>
      </c>
      <c r="Z21" s="49">
        <v>93.5</v>
      </c>
      <c r="AA21" s="49">
        <v>92.9</v>
      </c>
      <c r="AB21" s="49">
        <v>91.5</v>
      </c>
      <c r="AC21" s="49">
        <v>96.5</v>
      </c>
      <c r="AD21" s="49">
        <v>91.3</v>
      </c>
      <c r="AE21" s="49">
        <v>92.6</v>
      </c>
      <c r="AF21" s="49">
        <v>92.2</v>
      </c>
      <c r="AG21" s="49">
        <v>92.3</v>
      </c>
    </row>
    <row r="22" spans="1:33" ht="14.1" customHeight="1" x14ac:dyDescent="0.2">
      <c r="A22" s="126" t="s">
        <v>30</v>
      </c>
      <c r="B22" s="126"/>
      <c r="C22" s="4"/>
      <c r="D22" s="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49">
        <v>16.100000000000001</v>
      </c>
      <c r="T22" s="49">
        <v>16.2</v>
      </c>
      <c r="U22" s="49">
        <v>17.100000000000001</v>
      </c>
      <c r="V22" s="49">
        <v>15.5</v>
      </c>
      <c r="W22" s="49">
        <v>14.2</v>
      </c>
      <c r="X22" s="49">
        <v>12.9</v>
      </c>
      <c r="Y22" s="49">
        <v>13.4</v>
      </c>
      <c r="Z22" s="49">
        <v>13.7</v>
      </c>
      <c r="AA22" s="49">
        <v>13.5</v>
      </c>
      <c r="AB22" s="49">
        <v>13.4</v>
      </c>
      <c r="AC22" s="49">
        <v>12.4</v>
      </c>
      <c r="AD22" s="49">
        <v>13</v>
      </c>
      <c r="AE22" s="49">
        <v>13.1</v>
      </c>
      <c r="AF22" s="49">
        <v>13.1</v>
      </c>
      <c r="AG22" s="49">
        <v>12.4</v>
      </c>
    </row>
    <row r="23" spans="1:33" ht="14.1" customHeight="1" x14ac:dyDescent="0.2">
      <c r="A23" s="126" t="s">
        <v>31</v>
      </c>
      <c r="B23" s="126"/>
      <c r="C23" s="4"/>
      <c r="D23" s="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49">
        <v>15.6</v>
      </c>
      <c r="T23" s="49">
        <v>14.9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4.1" customHeight="1" x14ac:dyDescent="0.2">
      <c r="A24" s="4" t="s">
        <v>166</v>
      </c>
      <c r="B24" s="4"/>
      <c r="C24" s="4"/>
      <c r="D24" s="4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49">
        <v>11.6</v>
      </c>
      <c r="T24" s="49">
        <v>12.1</v>
      </c>
      <c r="U24" s="49">
        <v>9.5</v>
      </c>
      <c r="V24" s="49">
        <v>8.9</v>
      </c>
      <c r="W24" s="49">
        <v>7.7</v>
      </c>
      <c r="X24" s="49">
        <v>6.8</v>
      </c>
      <c r="Y24" s="49">
        <v>5.0999999999999996</v>
      </c>
      <c r="Z24" s="49">
        <v>4.5999999999999996</v>
      </c>
      <c r="AA24" s="49">
        <v>4</v>
      </c>
      <c r="AB24" s="49">
        <v>4.5999999999999996</v>
      </c>
      <c r="AC24" s="49">
        <v>4.3</v>
      </c>
      <c r="AD24" s="49">
        <v>3.7</v>
      </c>
      <c r="AE24" s="49">
        <v>3.4</v>
      </c>
      <c r="AF24" s="49">
        <v>3.1</v>
      </c>
      <c r="AG24" s="49">
        <v>2.9</v>
      </c>
    </row>
    <row r="25" spans="1:33" ht="14.1" customHeight="1" x14ac:dyDescent="0.2">
      <c r="A25" s="126" t="s">
        <v>167</v>
      </c>
      <c r="B25" s="126"/>
      <c r="C25" s="4"/>
      <c r="D25" s="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49">
        <v>9.5</v>
      </c>
      <c r="T25" s="49">
        <v>9.5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4.1" customHeight="1" x14ac:dyDescent="0.2">
      <c r="A26" s="129" t="s">
        <v>222</v>
      </c>
      <c r="B26" s="130"/>
      <c r="C26" s="4"/>
      <c r="D26" s="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49"/>
      <c r="T26" s="49"/>
      <c r="U26" s="49">
        <v>80.3</v>
      </c>
      <c r="V26" s="49">
        <v>74.7</v>
      </c>
      <c r="W26" s="49">
        <v>67.900000000000006</v>
      </c>
      <c r="X26" s="49">
        <v>56.3</v>
      </c>
      <c r="Y26" s="49">
        <v>45.4</v>
      </c>
      <c r="Z26" s="49">
        <v>35.5</v>
      </c>
      <c r="AA26" s="49">
        <v>15.7</v>
      </c>
      <c r="AB26" s="49">
        <v>8.4</v>
      </c>
      <c r="AC26" s="49">
        <v>4.3</v>
      </c>
      <c r="AD26" s="49"/>
      <c r="AE26" s="49"/>
      <c r="AF26" s="49"/>
      <c r="AG26" s="49"/>
    </row>
    <row r="27" spans="1:33" ht="14.1" customHeight="1" x14ac:dyDescent="0.2">
      <c r="A27" s="125" t="s">
        <v>223</v>
      </c>
      <c r="B27" s="125"/>
      <c r="C27" s="57"/>
      <c r="D27" s="57"/>
      <c r="E27" s="135">
        <f>旧鹿沼市!E25+旧粟野町!E25</f>
        <v>7541210</v>
      </c>
      <c r="F27" s="135">
        <f>旧鹿沼市!F25+旧粟野町!F25</f>
        <v>8902614</v>
      </c>
      <c r="G27" s="135">
        <f>旧鹿沼市!G25+旧粟野町!G25</f>
        <v>8467890</v>
      </c>
      <c r="H27" s="135">
        <f>旧鹿沼市!H25+旧粟野町!H25</f>
        <v>9396938</v>
      </c>
      <c r="I27" s="135">
        <f>旧鹿沼市!I25+旧粟野町!I25</f>
        <v>9016574</v>
      </c>
      <c r="J27" s="135">
        <f>旧鹿沼市!J25+旧粟野町!J25</f>
        <v>7858738</v>
      </c>
      <c r="K27" s="135">
        <f>旧鹿沼市!K25+旧粟野町!K25</f>
        <v>7419596</v>
      </c>
      <c r="L27" s="135">
        <f>旧鹿沼市!L25+旧粟野町!L25</f>
        <v>5851224</v>
      </c>
      <c r="M27" s="135">
        <f>旧鹿沼市!M25+旧粟野町!M25</f>
        <v>6171141</v>
      </c>
      <c r="N27" s="135">
        <f>旧鹿沼市!N25+旧粟野町!N25</f>
        <v>6662519</v>
      </c>
      <c r="O27" s="135">
        <f>旧鹿沼市!O25+旧粟野町!O25</f>
        <v>7365680</v>
      </c>
      <c r="P27" s="135">
        <f>旧鹿沼市!P25+旧粟野町!P25</f>
        <v>5913872</v>
      </c>
      <c r="Q27" s="135">
        <f>旧鹿沼市!Q25+旧粟野町!Q25</f>
        <v>6098618</v>
      </c>
      <c r="R27" s="135">
        <f>旧鹿沼市!R25+旧粟野町!R25</f>
        <v>5906267</v>
      </c>
      <c r="S27" s="44">
        <f t="shared" ref="S27:Z27" si="6">SUM(S28:S30)</f>
        <v>4189638</v>
      </c>
      <c r="T27" s="44">
        <f t="shared" si="6"/>
        <v>5245237</v>
      </c>
      <c r="U27" s="44">
        <f t="shared" si="6"/>
        <v>5352215</v>
      </c>
      <c r="V27" s="44">
        <f t="shared" si="6"/>
        <v>5336336</v>
      </c>
      <c r="W27" s="44">
        <f t="shared" si="6"/>
        <v>4843604</v>
      </c>
      <c r="X27" s="44">
        <f t="shared" si="6"/>
        <v>4559976</v>
      </c>
      <c r="Y27" s="44">
        <f t="shared" si="6"/>
        <v>5169504</v>
      </c>
      <c r="Z27" s="44">
        <f t="shared" si="6"/>
        <v>5441682</v>
      </c>
      <c r="AA27" s="44">
        <f t="shared" ref="AA27:AF27" si="7">SUM(AA28:AA30)</f>
        <v>6002624</v>
      </c>
      <c r="AB27" s="44">
        <f t="shared" si="7"/>
        <v>6736738</v>
      </c>
      <c r="AC27" s="44">
        <f t="shared" si="7"/>
        <v>6955647</v>
      </c>
      <c r="AD27" s="44">
        <f t="shared" si="7"/>
        <v>8079122</v>
      </c>
      <c r="AE27" s="44">
        <f t="shared" si="7"/>
        <v>9498630</v>
      </c>
      <c r="AF27" s="44">
        <f t="shared" si="7"/>
        <v>10065966</v>
      </c>
      <c r="AG27" s="44">
        <f t="shared" ref="AG27" si="8">SUM(AG28:AG30)</f>
        <v>9345373</v>
      </c>
    </row>
    <row r="28" spans="1:33" ht="14.1" customHeight="1" x14ac:dyDescent="0.15">
      <c r="A28" s="50"/>
      <c r="B28" s="2" t="s">
        <v>10</v>
      </c>
      <c r="C28" s="2"/>
      <c r="D28" s="2"/>
      <c r="E28" s="135">
        <f>旧鹿沼市!E26+旧粟野町!E26</f>
        <v>1407032</v>
      </c>
      <c r="F28" s="135">
        <f>旧鹿沼市!F26+旧粟野町!F26</f>
        <v>1406658</v>
      </c>
      <c r="G28" s="135">
        <f>旧鹿沼市!G26+旧粟野町!G26</f>
        <v>1253215</v>
      </c>
      <c r="H28" s="135">
        <f>旧鹿沼市!H26+旧粟野町!H26</f>
        <v>1659647</v>
      </c>
      <c r="I28" s="135">
        <f>旧鹿沼市!I26+旧粟野町!I26</f>
        <v>1759608</v>
      </c>
      <c r="J28" s="135">
        <f>旧鹿沼市!J26+旧粟野町!J26</f>
        <v>1650111</v>
      </c>
      <c r="K28" s="135">
        <f>旧鹿沼市!K26+旧粟野町!K26</f>
        <v>1458397</v>
      </c>
      <c r="L28" s="135">
        <f>旧鹿沼市!L26+旧粟野町!L26</f>
        <v>1123213</v>
      </c>
      <c r="M28" s="135">
        <f>旧鹿沼市!M26+旧粟野町!M26</f>
        <v>1175666</v>
      </c>
      <c r="N28" s="135">
        <f>旧鹿沼市!N26+旧粟野町!N26</f>
        <v>1627773</v>
      </c>
      <c r="O28" s="135">
        <f>旧鹿沼市!O26+旧粟野町!O26</f>
        <v>1990130</v>
      </c>
      <c r="P28" s="135">
        <f>旧鹿沼市!P26+旧粟野町!P26</f>
        <v>1958351</v>
      </c>
      <c r="Q28" s="135">
        <f>旧鹿沼市!Q26+旧粟野町!Q26</f>
        <v>1953726</v>
      </c>
      <c r="R28" s="135">
        <f>旧鹿沼市!R26+旧粟野町!R26</f>
        <v>2113155</v>
      </c>
      <c r="S28" s="43">
        <v>1380806</v>
      </c>
      <c r="T28" s="43">
        <v>791642</v>
      </c>
      <c r="U28" s="43">
        <v>893934</v>
      </c>
      <c r="V28" s="43">
        <v>1111318</v>
      </c>
      <c r="W28" s="43">
        <v>1411846</v>
      </c>
      <c r="X28" s="43">
        <v>1906982</v>
      </c>
      <c r="Y28" s="43">
        <v>2450155</v>
      </c>
      <c r="Z28" s="43">
        <v>2431052</v>
      </c>
      <c r="AA28" s="43">
        <v>2576782</v>
      </c>
      <c r="AB28" s="43">
        <v>2877868</v>
      </c>
      <c r="AC28" s="43">
        <v>2529652</v>
      </c>
      <c r="AD28" s="43">
        <v>3031073</v>
      </c>
      <c r="AE28" s="43">
        <v>3792594</v>
      </c>
      <c r="AF28" s="43">
        <v>4095673</v>
      </c>
      <c r="AG28" s="43">
        <v>3533862</v>
      </c>
    </row>
    <row r="29" spans="1:33" ht="14.1" customHeight="1" x14ac:dyDescent="0.15">
      <c r="A29" s="50"/>
      <c r="B29" s="2" t="s">
        <v>11</v>
      </c>
      <c r="C29" s="2"/>
      <c r="D29" s="2"/>
      <c r="E29" s="135">
        <f>旧鹿沼市!E27+旧粟野町!E27</f>
        <v>2047799</v>
      </c>
      <c r="F29" s="135">
        <f>旧鹿沼市!F27+旧粟野町!F27</f>
        <v>1935621</v>
      </c>
      <c r="G29" s="135">
        <f>旧鹿沼市!G27+旧粟野町!G27</f>
        <v>1693131</v>
      </c>
      <c r="H29" s="135">
        <f>旧鹿沼市!H27+旧粟野町!H27</f>
        <v>959140</v>
      </c>
      <c r="I29" s="135">
        <f>旧鹿沼市!I27+旧粟野町!I27</f>
        <v>1163929</v>
      </c>
      <c r="J29" s="135">
        <f>旧鹿沼市!J27+旧粟野町!J27</f>
        <v>941169</v>
      </c>
      <c r="K29" s="135">
        <f>旧鹿沼市!K27+旧粟野町!K27</f>
        <v>736373</v>
      </c>
      <c r="L29" s="135">
        <f>旧鹿沼市!L27+旧粟野町!L27</f>
        <v>629258</v>
      </c>
      <c r="M29" s="135">
        <f>旧鹿沼市!M27+旧粟野町!M27</f>
        <v>421025</v>
      </c>
      <c r="N29" s="135">
        <f>旧鹿沼市!N27+旧粟野町!N27</f>
        <v>613567</v>
      </c>
      <c r="O29" s="135">
        <f>旧鹿沼市!O27+旧粟野町!O27</f>
        <v>524465</v>
      </c>
      <c r="P29" s="135">
        <f>旧鹿沼市!P27+旧粟野町!P27</f>
        <v>417069</v>
      </c>
      <c r="Q29" s="135">
        <f>旧鹿沼市!Q27+旧粟野町!Q27</f>
        <v>417251</v>
      </c>
      <c r="R29" s="135">
        <f>旧鹿沼市!R27+旧粟野町!R27</f>
        <v>411394</v>
      </c>
      <c r="S29" s="43">
        <v>305471</v>
      </c>
      <c r="T29" s="43">
        <v>306182</v>
      </c>
      <c r="U29" s="43">
        <v>307441</v>
      </c>
      <c r="V29" s="43">
        <v>309435</v>
      </c>
      <c r="W29" s="43">
        <v>310097</v>
      </c>
      <c r="X29" s="43">
        <v>310335</v>
      </c>
      <c r="Y29" s="43">
        <v>310976</v>
      </c>
      <c r="Z29" s="43">
        <v>311251</v>
      </c>
      <c r="AA29" s="43">
        <v>311438</v>
      </c>
      <c r="AB29" s="43">
        <v>311547</v>
      </c>
      <c r="AC29" s="43">
        <v>311587</v>
      </c>
      <c r="AD29" s="43">
        <v>311590</v>
      </c>
      <c r="AE29" s="43">
        <v>311603</v>
      </c>
      <c r="AF29" s="43">
        <v>311856</v>
      </c>
      <c r="AG29" s="43">
        <v>312480</v>
      </c>
    </row>
    <row r="30" spans="1:33" ht="14.1" customHeight="1" x14ac:dyDescent="0.15">
      <c r="A30" s="50"/>
      <c r="B30" s="2" t="s">
        <v>12</v>
      </c>
      <c r="C30" s="2"/>
      <c r="D30" s="2"/>
      <c r="E30" s="135">
        <f>旧鹿沼市!E28+旧粟野町!E28</f>
        <v>4086379</v>
      </c>
      <c r="F30" s="135">
        <f>旧鹿沼市!F28+旧粟野町!F28</f>
        <v>5560335</v>
      </c>
      <c r="G30" s="135">
        <f>旧鹿沼市!G28+旧粟野町!G28</f>
        <v>5521544</v>
      </c>
      <c r="H30" s="135">
        <f>旧鹿沼市!H28+旧粟野町!H28</f>
        <v>6778151</v>
      </c>
      <c r="I30" s="135">
        <f>旧鹿沼市!I28+旧粟野町!I28</f>
        <v>6093037</v>
      </c>
      <c r="J30" s="135">
        <f>旧鹿沼市!J28+旧粟野町!J28</f>
        <v>5267458</v>
      </c>
      <c r="K30" s="135">
        <f>旧鹿沼市!K28+旧粟野町!K28</f>
        <v>5224826</v>
      </c>
      <c r="L30" s="135">
        <f>旧鹿沼市!L28+旧粟野町!L28</f>
        <v>4098753</v>
      </c>
      <c r="M30" s="135">
        <f>旧鹿沼市!M28+旧粟野町!M28</f>
        <v>4574450</v>
      </c>
      <c r="N30" s="135">
        <f>旧鹿沼市!N28+旧粟野町!N28</f>
        <v>4421179</v>
      </c>
      <c r="O30" s="135">
        <f>旧鹿沼市!O28+旧粟野町!O28</f>
        <v>4851085</v>
      </c>
      <c r="P30" s="135">
        <f>旧鹿沼市!P28+旧粟野町!P28</f>
        <v>3538452</v>
      </c>
      <c r="Q30" s="135">
        <f>旧鹿沼市!Q28+旧粟野町!Q28</f>
        <v>3727641</v>
      </c>
      <c r="R30" s="135">
        <f>旧鹿沼市!R28+旧粟野町!R28</f>
        <v>3381718</v>
      </c>
      <c r="S30" s="43">
        <v>2503361</v>
      </c>
      <c r="T30" s="43">
        <v>4147413</v>
      </c>
      <c r="U30" s="43">
        <v>4150840</v>
      </c>
      <c r="V30" s="43">
        <v>3915583</v>
      </c>
      <c r="W30" s="43">
        <v>3121661</v>
      </c>
      <c r="X30" s="43">
        <v>2342659</v>
      </c>
      <c r="Y30" s="43">
        <v>2408373</v>
      </c>
      <c r="Z30" s="43">
        <v>2699379</v>
      </c>
      <c r="AA30" s="43">
        <v>3114404</v>
      </c>
      <c r="AB30" s="43">
        <v>3547323</v>
      </c>
      <c r="AC30" s="43">
        <v>4114408</v>
      </c>
      <c r="AD30" s="43">
        <v>4736459</v>
      </c>
      <c r="AE30" s="43">
        <v>5394433</v>
      </c>
      <c r="AF30" s="43">
        <v>5658437</v>
      </c>
      <c r="AG30" s="43">
        <v>5499031</v>
      </c>
    </row>
    <row r="31" spans="1:33" ht="14.1" customHeight="1" x14ac:dyDescent="0.2">
      <c r="A31" s="125" t="s">
        <v>224</v>
      </c>
      <c r="B31" s="125"/>
      <c r="C31" s="57"/>
      <c r="D31" s="57"/>
      <c r="E31" s="135">
        <f>旧鹿沼市!E29+旧粟野町!E29</f>
        <v>17738342</v>
      </c>
      <c r="F31" s="135">
        <f>旧鹿沼市!F29+旧粟野町!F29</f>
        <v>20312008</v>
      </c>
      <c r="G31" s="135">
        <f>旧鹿沼市!G29+旧粟野町!G29</f>
        <v>23363808</v>
      </c>
      <c r="H31" s="135">
        <f>旧鹿沼市!H29+旧粟野町!H29</f>
        <v>26011648</v>
      </c>
      <c r="I31" s="135">
        <f>旧鹿沼市!I29+旧粟野町!I29</f>
        <v>29887564</v>
      </c>
      <c r="J31" s="135">
        <f>旧鹿沼市!J29+旧粟野町!J29</f>
        <v>33406999</v>
      </c>
      <c r="K31" s="135">
        <f>旧鹿沼市!K29+旧粟野町!K29</f>
        <v>35362558</v>
      </c>
      <c r="L31" s="135">
        <f>旧鹿沼市!L29+旧粟野町!L29</f>
        <v>35629812</v>
      </c>
      <c r="M31" s="135">
        <f>旧鹿沼市!M29+旧粟野町!M29</f>
        <v>34367349</v>
      </c>
      <c r="N31" s="135">
        <f>旧鹿沼市!N29+旧粟野町!N29</f>
        <v>32338262</v>
      </c>
      <c r="O31" s="135">
        <f>旧鹿沼市!O29+旧粟野町!O29</f>
        <v>31836694</v>
      </c>
      <c r="P31" s="135">
        <f>旧鹿沼市!P29+旧粟野町!P29</f>
        <v>31749902</v>
      </c>
      <c r="Q31" s="135">
        <f>旧鹿沼市!Q29+旧粟野町!Q29</f>
        <v>31886759</v>
      </c>
      <c r="R31" s="135">
        <f>旧鹿沼市!R29+旧粟野町!R29</f>
        <v>32157551</v>
      </c>
      <c r="S31" s="43">
        <v>31980064</v>
      </c>
      <c r="T31" s="43">
        <v>32562074</v>
      </c>
      <c r="U31" s="43">
        <v>31346315</v>
      </c>
      <c r="V31" s="43">
        <v>29801442</v>
      </c>
      <c r="W31" s="43">
        <v>30417901</v>
      </c>
      <c r="X31" s="43">
        <v>30091217</v>
      </c>
      <c r="Y31" s="43">
        <v>29346091</v>
      </c>
      <c r="Z31" s="43">
        <v>28772527</v>
      </c>
      <c r="AA31" s="43">
        <v>27537724</v>
      </c>
      <c r="AB31" s="43">
        <v>27825790</v>
      </c>
      <c r="AC31" s="43">
        <v>29086994</v>
      </c>
      <c r="AD31" s="43">
        <v>28461413</v>
      </c>
      <c r="AE31" s="43">
        <v>27407020</v>
      </c>
      <c r="AF31" s="43">
        <v>26665161</v>
      </c>
      <c r="AG31" s="43">
        <v>26059676</v>
      </c>
    </row>
    <row r="32" spans="1:33" ht="14.1" customHeight="1" x14ac:dyDescent="0.2">
      <c r="A32" s="41"/>
      <c r="B32" s="39" t="s">
        <v>243</v>
      </c>
      <c r="C32" s="39"/>
      <c r="D32" s="39"/>
      <c r="E32" s="135">
        <f>旧鹿沼市!E30+旧粟野町!E30</f>
        <v>0</v>
      </c>
      <c r="F32" s="135">
        <f>旧鹿沼市!F30+旧粟野町!F30</f>
        <v>0</v>
      </c>
      <c r="G32" s="135">
        <f>旧鹿沼市!G30+旧粟野町!G30</f>
        <v>0</v>
      </c>
      <c r="H32" s="135">
        <f>旧鹿沼市!H30+旧粟野町!H30</f>
        <v>0</v>
      </c>
      <c r="I32" s="135">
        <f>旧鹿沼市!I30+旧粟野町!I30</f>
        <v>0</v>
      </c>
      <c r="J32" s="135">
        <f>旧鹿沼市!J30+旧粟野町!J30</f>
        <v>0</v>
      </c>
      <c r="K32" s="135">
        <f>旧鹿沼市!K30+旧粟野町!K30</f>
        <v>0</v>
      </c>
      <c r="L32" s="135">
        <f>旧鹿沼市!L30+旧粟野町!L30</f>
        <v>0</v>
      </c>
      <c r="M32" s="135">
        <f>旧鹿沼市!M30+旧粟野町!M30</f>
        <v>0</v>
      </c>
      <c r="N32" s="135">
        <f>旧鹿沼市!N30+旧粟野町!N30</f>
        <v>0</v>
      </c>
      <c r="O32" s="135">
        <f>旧鹿沼市!O30+旧粟野町!O30</f>
        <v>547200</v>
      </c>
      <c r="P32" s="135">
        <f>旧鹿沼市!P30+旧粟野町!P30</f>
        <v>1708900</v>
      </c>
      <c r="Q32" s="135">
        <f>旧鹿沼市!Q30+旧粟野町!Q30</f>
        <v>3796600</v>
      </c>
      <c r="R32" s="135">
        <f>旧鹿沼市!R30+旧粟野町!R30</f>
        <v>5189246</v>
      </c>
      <c r="S32" s="43">
        <v>6183396</v>
      </c>
      <c r="T32" s="43">
        <v>6989410</v>
      </c>
      <c r="U32" s="43">
        <v>7594211</v>
      </c>
      <c r="V32" s="43">
        <v>8066726</v>
      </c>
      <c r="W32" s="43">
        <v>8775440</v>
      </c>
      <c r="X32" s="43">
        <v>9274584</v>
      </c>
      <c r="Y32" s="43">
        <v>9471529</v>
      </c>
      <c r="Z32" s="43">
        <v>9868193</v>
      </c>
      <c r="AA32" s="43">
        <v>10124800</v>
      </c>
      <c r="AB32" s="43">
        <v>11295885</v>
      </c>
      <c r="AC32" s="43">
        <v>12451620</v>
      </c>
      <c r="AD32" s="43">
        <v>13273181</v>
      </c>
      <c r="AE32" s="43">
        <v>13783425</v>
      </c>
      <c r="AF32" s="43">
        <v>14218718</v>
      </c>
      <c r="AG32" s="43">
        <v>14551159</v>
      </c>
    </row>
    <row r="33" spans="1:33" ht="14.1" customHeight="1" x14ac:dyDescent="0.2">
      <c r="A33" s="127" t="s">
        <v>225</v>
      </c>
      <c r="B33" s="127"/>
      <c r="C33" s="58"/>
      <c r="D33" s="58"/>
      <c r="E33" s="135">
        <f>旧鹿沼市!E31+旧粟野町!E31</f>
        <v>769326</v>
      </c>
      <c r="F33" s="135">
        <f>旧鹿沼市!F31+旧粟野町!F31</f>
        <v>459506</v>
      </c>
      <c r="G33" s="135">
        <f>旧鹿沼市!G31+旧粟野町!G31</f>
        <v>600574</v>
      </c>
      <c r="H33" s="135">
        <f>旧鹿沼市!H31+旧粟野町!H31</f>
        <v>158002</v>
      </c>
      <c r="I33" s="135">
        <f>旧鹿沼市!I31+旧粟野町!I31</f>
        <v>271989</v>
      </c>
      <c r="J33" s="135">
        <f>旧鹿沼市!J31+旧粟野町!J31</f>
        <v>1434809</v>
      </c>
      <c r="K33" s="135">
        <f>旧鹿沼市!K31+旧粟野町!K31</f>
        <v>709691</v>
      </c>
      <c r="L33" s="135">
        <f>旧鹿沼市!L31+旧粟野町!L31</f>
        <v>868177</v>
      </c>
      <c r="M33" s="135">
        <f>旧鹿沼市!M31+旧粟野町!M31</f>
        <v>242057</v>
      </c>
      <c r="N33" s="135">
        <f>旧鹿沼市!N31+旧粟野町!N31</f>
        <v>91510</v>
      </c>
      <c r="O33" s="135">
        <f>旧鹿沼市!O31+旧粟野町!O31</f>
        <v>324705</v>
      </c>
      <c r="P33" s="135">
        <f>旧鹿沼市!P31+旧粟野町!P31</f>
        <v>971258</v>
      </c>
      <c r="Q33" s="135">
        <f>旧鹿沼市!Q31+旧粟野町!Q31</f>
        <v>820215</v>
      </c>
      <c r="R33" s="135">
        <f>旧鹿沼市!R31+旧粟野町!R31</f>
        <v>522901</v>
      </c>
      <c r="S33" s="44">
        <f t="shared" ref="S33:Z33" si="9">SUM(S34:S37)</f>
        <v>424862</v>
      </c>
      <c r="T33" s="44">
        <f t="shared" si="9"/>
        <v>820899</v>
      </c>
      <c r="U33" s="44">
        <f t="shared" si="9"/>
        <v>906063</v>
      </c>
      <c r="V33" s="44">
        <f t="shared" si="9"/>
        <v>2619399</v>
      </c>
      <c r="W33" s="44">
        <f t="shared" si="9"/>
        <v>1383207</v>
      </c>
      <c r="X33" s="44">
        <f t="shared" si="9"/>
        <v>2549715</v>
      </c>
      <c r="Y33" s="44">
        <f t="shared" si="9"/>
        <v>1501667</v>
      </c>
      <c r="Z33" s="44">
        <f t="shared" si="9"/>
        <v>3164432</v>
      </c>
      <c r="AA33" s="44">
        <f t="shared" ref="AA33:AF33" si="10">SUM(AA34:AA37)</f>
        <v>2055414</v>
      </c>
      <c r="AB33" s="44">
        <f t="shared" si="10"/>
        <v>1867858</v>
      </c>
      <c r="AC33" s="44">
        <f t="shared" si="10"/>
        <v>1006267</v>
      </c>
      <c r="AD33" s="44">
        <f t="shared" si="10"/>
        <v>996326</v>
      </c>
      <c r="AE33" s="44">
        <f t="shared" si="10"/>
        <v>2571977</v>
      </c>
      <c r="AF33" s="44">
        <f t="shared" si="10"/>
        <v>3423292</v>
      </c>
      <c r="AG33" s="44">
        <f t="shared" ref="AG33" si="11">SUM(AG34:AG37)</f>
        <v>3082323</v>
      </c>
    </row>
    <row r="34" spans="1:33" ht="14.1" customHeight="1" x14ac:dyDescent="0.2">
      <c r="A34" s="39"/>
      <c r="B34" s="39" t="s">
        <v>6</v>
      </c>
      <c r="C34" s="39"/>
      <c r="D34" s="39"/>
      <c r="E34" s="135">
        <f>旧鹿沼市!E32+旧粟野町!E32</f>
        <v>732426</v>
      </c>
      <c r="F34" s="135">
        <f>旧鹿沼市!F32+旧粟野町!F32</f>
        <v>421031</v>
      </c>
      <c r="G34" s="135">
        <f>旧鹿沼市!G32+旧粟野町!G32</f>
        <v>556024</v>
      </c>
      <c r="H34" s="135">
        <f>旧鹿沼市!H32+旧粟野町!H32</f>
        <v>120677</v>
      </c>
      <c r="I34" s="135">
        <f>旧鹿沼市!I32+旧粟野町!I32</f>
        <v>224289</v>
      </c>
      <c r="J34" s="135">
        <f>旧鹿沼市!J32+旧粟野町!J32</f>
        <v>1393309</v>
      </c>
      <c r="K34" s="135">
        <f>旧鹿沼市!K32+旧粟野町!K32</f>
        <v>638441</v>
      </c>
      <c r="L34" s="135">
        <f>旧鹿沼市!L32+旧粟野町!L32</f>
        <v>742177</v>
      </c>
      <c r="M34" s="135">
        <f>旧鹿沼市!M32+旧粟野町!M32</f>
        <v>68928</v>
      </c>
      <c r="N34" s="135">
        <f>旧鹿沼市!N32+旧粟野町!N32</f>
        <v>52029</v>
      </c>
      <c r="O34" s="135">
        <f>旧鹿沼市!O32+旧粟野町!O32</f>
        <v>42481</v>
      </c>
      <c r="P34" s="135">
        <f>旧鹿沼市!P32+旧粟野町!P32</f>
        <v>215644</v>
      </c>
      <c r="Q34" s="135">
        <f>旧鹿沼市!Q32+旧粟野町!Q32</f>
        <v>112228</v>
      </c>
      <c r="R34" s="135">
        <f>旧鹿沼市!R32+旧粟野町!R32</f>
        <v>138565</v>
      </c>
      <c r="S34" s="43">
        <v>7620</v>
      </c>
      <c r="T34" s="43">
        <v>454073</v>
      </c>
      <c r="U34" s="43">
        <v>440250</v>
      </c>
      <c r="V34" s="43">
        <v>414733</v>
      </c>
      <c r="W34" s="43">
        <v>271036</v>
      </c>
      <c r="X34" s="43">
        <v>924005</v>
      </c>
      <c r="Y34" s="43">
        <v>187166</v>
      </c>
      <c r="Z34" s="43">
        <v>575095</v>
      </c>
      <c r="AA34" s="43">
        <v>357637</v>
      </c>
      <c r="AB34" s="43">
        <v>562929</v>
      </c>
      <c r="AC34" s="43">
        <v>12410</v>
      </c>
      <c r="AD34" s="43">
        <v>5394</v>
      </c>
      <c r="AE34" s="43">
        <v>57600</v>
      </c>
      <c r="AF34" s="43">
        <v>0</v>
      </c>
      <c r="AG34" s="43">
        <v>181412</v>
      </c>
    </row>
    <row r="35" spans="1:33" ht="14.1" customHeight="1" x14ac:dyDescent="0.2">
      <c r="A35" s="41"/>
      <c r="B35" s="39" t="s">
        <v>7</v>
      </c>
      <c r="C35" s="39"/>
      <c r="D35" s="39"/>
      <c r="E35" s="135">
        <f>旧鹿沼市!E33+旧粟野町!E33</f>
        <v>0</v>
      </c>
      <c r="F35" s="135">
        <f>旧鹿沼市!F33+旧粟野町!F33</f>
        <v>0</v>
      </c>
      <c r="G35" s="135">
        <f>旧鹿沼市!G33+旧粟野町!G33</f>
        <v>0</v>
      </c>
      <c r="H35" s="135">
        <f>旧鹿沼市!H33+旧粟野町!H33</f>
        <v>0</v>
      </c>
      <c r="I35" s="135">
        <f>旧鹿沼市!I33+旧粟野町!I33</f>
        <v>0</v>
      </c>
      <c r="J35" s="135">
        <f>旧鹿沼市!J33+旧粟野町!J33</f>
        <v>0</v>
      </c>
      <c r="K35" s="135">
        <f>旧鹿沼市!K33+旧粟野町!K33</f>
        <v>0</v>
      </c>
      <c r="L35" s="135">
        <f>旧鹿沼市!L33+旧粟野町!L33</f>
        <v>0</v>
      </c>
      <c r="M35" s="135">
        <f>旧鹿沼市!M33+旧粟野町!M33</f>
        <v>0</v>
      </c>
      <c r="N35" s="135">
        <f>旧鹿沼市!N33+旧粟野町!N33</f>
        <v>0</v>
      </c>
      <c r="O35" s="135">
        <f>旧鹿沼市!O33+旧粟野町!O33</f>
        <v>0</v>
      </c>
      <c r="P35" s="135">
        <f>旧鹿沼市!P33+旧粟野町!P33</f>
        <v>0</v>
      </c>
      <c r="Q35" s="135">
        <f>旧鹿沼市!Q33+旧粟野町!Q33</f>
        <v>0</v>
      </c>
      <c r="R35" s="135">
        <f>旧鹿沼市!R33+旧粟野町!R33</f>
        <v>2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3</v>
      </c>
      <c r="AD35" s="43">
        <v>0</v>
      </c>
      <c r="AE35" s="43">
        <v>0</v>
      </c>
      <c r="AF35" s="43">
        <v>0</v>
      </c>
      <c r="AG35" s="43">
        <v>0</v>
      </c>
    </row>
    <row r="36" spans="1:33" ht="14.1" customHeight="1" x14ac:dyDescent="0.2">
      <c r="A36" s="41"/>
      <c r="B36" s="39" t="s">
        <v>8</v>
      </c>
      <c r="C36" s="39"/>
      <c r="D36" s="39"/>
      <c r="E36" s="135">
        <f>旧鹿沼市!E34+旧粟野町!E34</f>
        <v>36900</v>
      </c>
      <c r="F36" s="135">
        <f>旧鹿沼市!F34+旧粟野町!F34</f>
        <v>38475</v>
      </c>
      <c r="G36" s="135">
        <f>旧鹿沼市!G34+旧粟野町!G34</f>
        <v>44550</v>
      </c>
      <c r="H36" s="135">
        <f>旧鹿沼市!H34+旧粟野町!H34</f>
        <v>37325</v>
      </c>
      <c r="I36" s="135">
        <f>旧鹿沼市!I34+旧粟野町!I34</f>
        <v>47700</v>
      </c>
      <c r="J36" s="135">
        <f>旧鹿沼市!J34+旧粟野町!J34</f>
        <v>41500</v>
      </c>
      <c r="K36" s="135">
        <f>旧鹿沼市!K34+旧粟野町!K34</f>
        <v>71250</v>
      </c>
      <c r="L36" s="135">
        <f>旧鹿沼市!L34+旧粟野町!L34</f>
        <v>126000</v>
      </c>
      <c r="M36" s="135">
        <f>旧鹿沼市!M34+旧粟野町!M34</f>
        <v>173129</v>
      </c>
      <c r="N36" s="135">
        <f>旧鹿沼市!N34+旧粟野町!N34</f>
        <v>39481</v>
      </c>
      <c r="O36" s="135">
        <f>旧鹿沼市!O34+旧粟野町!O34</f>
        <v>282224</v>
      </c>
      <c r="P36" s="135">
        <f>旧鹿沼市!P34+旧粟野町!P34</f>
        <v>755614</v>
      </c>
      <c r="Q36" s="135">
        <f>旧鹿沼市!Q34+旧粟野町!Q34</f>
        <v>707987</v>
      </c>
      <c r="R36" s="135">
        <f>旧鹿沼市!R34+旧粟野町!R34</f>
        <v>384332</v>
      </c>
      <c r="S36" s="43">
        <v>417242</v>
      </c>
      <c r="T36" s="43">
        <v>366826</v>
      </c>
      <c r="U36" s="43">
        <v>465813</v>
      </c>
      <c r="V36" s="43">
        <v>2204666</v>
      </c>
      <c r="W36" s="43">
        <v>1112171</v>
      </c>
      <c r="X36" s="43">
        <v>1625710</v>
      </c>
      <c r="Y36" s="43">
        <v>1314501</v>
      </c>
      <c r="Z36" s="43">
        <v>2589337</v>
      </c>
      <c r="AA36" s="43">
        <v>1697776</v>
      </c>
      <c r="AB36" s="43">
        <v>1304927</v>
      </c>
      <c r="AC36" s="43">
        <v>993851</v>
      </c>
      <c r="AD36" s="43">
        <v>990929</v>
      </c>
      <c r="AE36" s="43">
        <v>2514374</v>
      </c>
      <c r="AF36" s="43">
        <v>3423289</v>
      </c>
      <c r="AG36" s="43">
        <v>2900908</v>
      </c>
    </row>
    <row r="37" spans="1:33" ht="14.1" customHeight="1" x14ac:dyDescent="0.2">
      <c r="A37" s="41"/>
      <c r="B37" s="39" t="s">
        <v>9</v>
      </c>
      <c r="C37" s="39"/>
      <c r="D37" s="39"/>
      <c r="E37" s="135">
        <f>旧鹿沼市!E35+旧粟野町!E35</f>
        <v>0</v>
      </c>
      <c r="F37" s="135">
        <f>旧鹿沼市!F35+旧粟野町!F35</f>
        <v>0</v>
      </c>
      <c r="G37" s="135">
        <f>旧鹿沼市!G35+旧粟野町!G35</f>
        <v>0</v>
      </c>
      <c r="H37" s="135">
        <f>旧鹿沼市!H35+旧粟野町!H35</f>
        <v>0</v>
      </c>
      <c r="I37" s="135">
        <f>旧鹿沼市!I35+旧粟野町!I35</f>
        <v>0</v>
      </c>
      <c r="J37" s="135">
        <f>旧鹿沼市!J35+旧粟野町!J35</f>
        <v>0</v>
      </c>
      <c r="K37" s="135">
        <f>旧鹿沼市!K35+旧粟野町!K35</f>
        <v>0</v>
      </c>
      <c r="L37" s="135">
        <f>旧鹿沼市!L35+旧粟野町!L35</f>
        <v>0</v>
      </c>
      <c r="M37" s="135">
        <f>旧鹿沼市!M35+旧粟野町!M35</f>
        <v>0</v>
      </c>
      <c r="N37" s="135">
        <f>旧鹿沼市!N35+旧粟野町!N35</f>
        <v>0</v>
      </c>
      <c r="O37" s="135">
        <f>旧鹿沼市!O35+旧粟野町!O35</f>
        <v>0</v>
      </c>
      <c r="P37" s="135">
        <f>旧鹿沼市!P35+旧粟野町!P35</f>
        <v>0</v>
      </c>
      <c r="Q37" s="135">
        <f>旧鹿沼市!Q35+旧粟野町!Q35</f>
        <v>0</v>
      </c>
      <c r="R37" s="135">
        <f>旧鹿沼市!R35+旧粟野町!R35</f>
        <v>2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1</v>
      </c>
      <c r="AB37" s="43">
        <v>2</v>
      </c>
      <c r="AC37" s="43">
        <v>3</v>
      </c>
      <c r="AD37" s="43">
        <v>3</v>
      </c>
      <c r="AE37" s="43">
        <v>3</v>
      </c>
      <c r="AF37" s="43">
        <v>3</v>
      </c>
      <c r="AG37" s="43">
        <v>3</v>
      </c>
    </row>
    <row r="38" spans="1:33" ht="14.1" customHeight="1" x14ac:dyDescent="0.2">
      <c r="A38" s="125" t="s">
        <v>226</v>
      </c>
      <c r="B38" s="125"/>
      <c r="C38" s="57"/>
      <c r="D38" s="57"/>
      <c r="E38" s="135">
        <f>旧鹿沼市!E36+旧粟野町!E36</f>
        <v>206987</v>
      </c>
      <c r="F38" s="135">
        <f>旧鹿沼市!F36+旧粟野町!F36</f>
        <v>175192</v>
      </c>
      <c r="G38" s="135">
        <f>旧鹿沼市!G36+旧粟野町!G36</f>
        <v>122599</v>
      </c>
      <c r="H38" s="135">
        <f>旧鹿沼市!H36+旧粟野町!H36</f>
        <v>56873</v>
      </c>
      <c r="I38" s="135">
        <f>旧鹿沼市!I36+旧粟野町!I36</f>
        <v>47185</v>
      </c>
      <c r="J38" s="135">
        <f>旧鹿沼市!J36+旧粟野町!J36</f>
        <v>46405</v>
      </c>
      <c r="K38" s="135">
        <f>旧鹿沼市!K36+旧粟野町!K36</f>
        <v>20443</v>
      </c>
      <c r="L38" s="135">
        <f>旧鹿沼市!L36+旧粟野町!L36</f>
        <v>0</v>
      </c>
      <c r="M38" s="135">
        <f>旧鹿沼市!M36+旧粟野町!M36</f>
        <v>0</v>
      </c>
      <c r="N38" s="135">
        <f>旧鹿沼市!N36+旧粟野町!N36</f>
        <v>0</v>
      </c>
      <c r="O38" s="135">
        <f>旧鹿沼市!O36+旧粟野町!O36</f>
        <v>0</v>
      </c>
      <c r="P38" s="135">
        <f>旧鹿沼市!P36+旧粟野町!P36</f>
        <v>0</v>
      </c>
      <c r="Q38" s="135">
        <f>旧鹿沼市!Q36+旧粟野町!Q36</f>
        <v>0</v>
      </c>
      <c r="R38" s="135">
        <f>旧鹿沼市!R36+旧粟野町!R36</f>
        <v>2</v>
      </c>
      <c r="S38" s="43">
        <v>1</v>
      </c>
      <c r="T38" s="43">
        <v>1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1</v>
      </c>
      <c r="AB38" s="43">
        <v>2</v>
      </c>
      <c r="AC38" s="43">
        <v>3</v>
      </c>
      <c r="AD38" s="43">
        <v>3</v>
      </c>
      <c r="AE38" s="43">
        <v>3</v>
      </c>
      <c r="AF38" s="43">
        <v>3</v>
      </c>
      <c r="AG38" s="43">
        <v>3</v>
      </c>
    </row>
    <row r="39" spans="1:33" ht="14.1" customHeight="1" x14ac:dyDescent="0.2">
      <c r="A39" s="125" t="s">
        <v>227</v>
      </c>
      <c r="B39" s="125"/>
      <c r="C39" s="57"/>
      <c r="D39" s="57"/>
      <c r="E39" s="135">
        <f>旧鹿沼市!E37+旧粟野町!E37</f>
        <v>1059688</v>
      </c>
      <c r="F39" s="135">
        <f>旧鹿沼市!F37+旧粟野町!F37</f>
        <v>1468125</v>
      </c>
      <c r="G39" s="135">
        <f>旧鹿沼市!G37+旧粟野町!G37</f>
        <v>1500735</v>
      </c>
      <c r="H39" s="135">
        <f>旧鹿沼市!H37+旧粟野町!H37</f>
        <v>1517237</v>
      </c>
      <c r="I39" s="135">
        <f>旧鹿沼市!I37+旧粟野町!I37</f>
        <v>1527067</v>
      </c>
      <c r="J39" s="135">
        <f>旧鹿沼市!J37+旧粟野町!J37</f>
        <v>1530908</v>
      </c>
      <c r="K39" s="135">
        <f>旧鹿沼市!K37+旧粟野町!K37</f>
        <v>1534704</v>
      </c>
      <c r="L39" s="135">
        <f>旧鹿沼市!L37+旧粟野町!L37</f>
        <v>1537584</v>
      </c>
      <c r="M39" s="135">
        <f>旧鹿沼市!M37+旧粟野町!M37</f>
        <v>1539165</v>
      </c>
      <c r="N39" s="135">
        <f>旧鹿沼市!N37+旧粟野町!N37</f>
        <v>1540609</v>
      </c>
      <c r="O39" s="135">
        <f>旧鹿沼市!O37+旧粟野町!O37</f>
        <v>1540724</v>
      </c>
      <c r="P39" s="135">
        <f>旧鹿沼市!P37+旧粟野町!P37</f>
        <v>1541903</v>
      </c>
      <c r="Q39" s="135">
        <f>旧鹿沼市!Q37+旧粟野町!Q37</f>
        <v>1542035</v>
      </c>
      <c r="R39" s="135">
        <f>旧鹿沼市!R37+旧粟野町!R37</f>
        <v>1542049</v>
      </c>
      <c r="S39" s="43">
        <v>1542077</v>
      </c>
      <c r="T39" s="43">
        <v>1542490</v>
      </c>
      <c r="U39" s="43">
        <v>1543592</v>
      </c>
      <c r="V39" s="43">
        <v>1544485</v>
      </c>
      <c r="W39" s="43">
        <v>1544535</v>
      </c>
      <c r="X39" s="43">
        <v>1544625</v>
      </c>
      <c r="Y39" s="43">
        <v>1544740</v>
      </c>
      <c r="Z39" s="43">
        <v>1544850</v>
      </c>
      <c r="AA39" s="43">
        <v>1545040</v>
      </c>
      <c r="AB39" s="43">
        <v>1545195</v>
      </c>
      <c r="AC39" s="43">
        <v>1545281</v>
      </c>
      <c r="AD39" s="43">
        <v>1545281</v>
      </c>
      <c r="AE39" s="43">
        <v>1545300</v>
      </c>
      <c r="AF39" s="43">
        <v>1545340</v>
      </c>
      <c r="AG39" s="43">
        <v>1545396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2"/>
  <pageMargins left="0.78740157480314965" right="0.78740157480314965" top="0.59055118110236227" bottom="0.39370078740157483" header="0" footer="0.51181102362204722"/>
  <pageSetup paperSize="9" orientation="landscape" r:id="rId1"/>
  <headerFooter alignWithMargins="0">
    <oddFooter>&amp;C-&amp;P--</oddFooter>
  </headerFooter>
  <colBreaks count="2" manualBreakCount="2">
    <brk id="13" max="38" man="1"/>
    <brk id="23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74"/>
  <sheetViews>
    <sheetView view="pageBreakPreview" zoomScaleNormal="100" zoomScaleSheetLayoutView="100" workbookViewId="0">
      <pane xSplit="1" ySplit="3" topLeftCell="AB32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8.21875" style="15" customWidth="1"/>
    <col min="2" max="2" width="9" style="15" hidden="1" customWidth="1"/>
    <col min="3" max="3" width="8.88671875" style="15" hidden="1" customWidth="1"/>
    <col min="4" max="32" width="9.77734375" style="15" customWidth="1"/>
    <col min="33" max="16384" width="9" style="15"/>
  </cols>
  <sheetData>
    <row r="1" spans="1:32" ht="18" customHeight="1" x14ac:dyDescent="0.2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15" t="s">
        <v>168</v>
      </c>
      <c r="M1" s="27"/>
      <c r="N1" s="27"/>
      <c r="O1" s="27"/>
      <c r="P1" s="27"/>
      <c r="Q1" s="27"/>
      <c r="U1" s="15" t="s">
        <v>168</v>
      </c>
      <c r="X1" s="28"/>
      <c r="AE1" s="15" t="s">
        <v>248</v>
      </c>
    </row>
    <row r="2" spans="1:32" ht="18" customHeight="1" x14ac:dyDescent="0.15">
      <c r="L2" s="15" t="s">
        <v>149</v>
      </c>
      <c r="N2" s="77" t="s">
        <v>206</v>
      </c>
      <c r="V2" s="15" t="s">
        <v>149</v>
      </c>
      <c r="Y2" s="18"/>
      <c r="AF2" s="15" t="s">
        <v>149</v>
      </c>
    </row>
    <row r="3" spans="1:32" s="115" customFormat="1" ht="18" customHeight="1" x14ac:dyDescent="0.2">
      <c r="A3" s="43"/>
      <c r="B3" s="114" t="s">
        <v>169</v>
      </c>
      <c r="C3" s="43" t="s">
        <v>170</v>
      </c>
      <c r="D3" s="150" t="s">
        <v>172</v>
      </c>
      <c r="E3" s="150" t="s">
        <v>174</v>
      </c>
      <c r="F3" s="150" t="s">
        <v>176</v>
      </c>
      <c r="G3" s="150" t="s">
        <v>178</v>
      </c>
      <c r="H3" s="150" t="s">
        <v>180</v>
      </c>
      <c r="I3" s="150" t="s">
        <v>182</v>
      </c>
      <c r="J3" s="135" t="s">
        <v>207</v>
      </c>
      <c r="K3" s="135" t="s">
        <v>208</v>
      </c>
      <c r="L3" s="150" t="s">
        <v>188</v>
      </c>
      <c r="M3" s="150" t="s">
        <v>190</v>
      </c>
      <c r="N3" s="150" t="s">
        <v>192</v>
      </c>
      <c r="O3" s="131" t="s">
        <v>214</v>
      </c>
      <c r="P3" s="131" t="s">
        <v>196</v>
      </c>
      <c r="Q3" s="131" t="s">
        <v>161</v>
      </c>
      <c r="R3" s="39" t="s">
        <v>165</v>
      </c>
      <c r="S3" s="39" t="s">
        <v>219</v>
      </c>
      <c r="T3" s="39" t="s">
        <v>221</v>
      </c>
      <c r="U3" s="39" t="s">
        <v>229</v>
      </c>
      <c r="V3" s="39" t="s">
        <v>230</v>
      </c>
      <c r="W3" s="39" t="s">
        <v>231</v>
      </c>
      <c r="X3" s="39" t="s">
        <v>232</v>
      </c>
      <c r="Y3" s="39" t="s">
        <v>234</v>
      </c>
      <c r="Z3" s="39" t="s">
        <v>237</v>
      </c>
      <c r="AA3" s="39" t="s">
        <v>241</v>
      </c>
      <c r="AB3" s="39" t="s">
        <v>238</v>
      </c>
      <c r="AC3" s="39" t="s">
        <v>242</v>
      </c>
      <c r="AD3" s="39" t="s">
        <v>246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6" t="s">
        <v>52</v>
      </c>
      <c r="B4" s="16"/>
      <c r="C4" s="16"/>
      <c r="D4" s="151">
        <f>性質・旧鹿沼市!D4+性質・旧粟野町!D4</f>
        <v>6183948</v>
      </c>
      <c r="E4" s="151">
        <f>性質・旧鹿沼市!E4+性質・旧粟野町!E4</f>
        <v>6372043</v>
      </c>
      <c r="F4" s="151">
        <f>性質・旧鹿沼市!F4+性質・旧粟野町!F4</f>
        <v>6878883</v>
      </c>
      <c r="G4" s="151">
        <f>性質・旧鹿沼市!G4+性質・旧粟野町!G4</f>
        <v>7150536</v>
      </c>
      <c r="H4" s="151">
        <f>性質・旧鹿沼市!H4+性質・旧粟野町!H4</f>
        <v>6986462</v>
      </c>
      <c r="I4" s="151">
        <f>性質・旧鹿沼市!I4+性質・旧粟野町!I4</f>
        <v>7412249</v>
      </c>
      <c r="J4" s="151">
        <f>性質・旧鹿沼市!J4+性質・旧粟野町!J4</f>
        <v>7275938</v>
      </c>
      <c r="K4" s="151">
        <f>性質・旧鹿沼市!K4+性質・旧粟野町!K4</f>
        <v>7783458</v>
      </c>
      <c r="L4" s="151">
        <f>性質・旧鹿沼市!L4+性質・旧粟野町!L4</f>
        <v>7908822</v>
      </c>
      <c r="M4" s="151">
        <f>性質・旧鹿沼市!M4+性質・旧粟野町!M4</f>
        <v>7849427</v>
      </c>
      <c r="N4" s="151">
        <f>性質・旧鹿沼市!N4+性質・旧粟野町!N4</f>
        <v>7446607</v>
      </c>
      <c r="O4" s="151">
        <f>性質・旧鹿沼市!O4+性質・旧粟野町!O4</f>
        <v>7702540</v>
      </c>
      <c r="P4" s="151">
        <f>性質・旧鹿沼市!P4+性質・旧粟野町!P4</f>
        <v>7619489</v>
      </c>
      <c r="Q4" s="151">
        <f>性質・旧鹿沼市!Q4+性質・旧粟野町!Q4</f>
        <v>7545630</v>
      </c>
      <c r="R4" s="16">
        <v>8882817</v>
      </c>
      <c r="S4" s="16">
        <v>8242242</v>
      </c>
      <c r="T4" s="16">
        <v>8163001</v>
      </c>
      <c r="U4" s="16">
        <v>8174520</v>
      </c>
      <c r="V4" s="16">
        <v>8257078</v>
      </c>
      <c r="W4" s="16">
        <v>7748337</v>
      </c>
      <c r="X4" s="16">
        <v>7747312</v>
      </c>
      <c r="Y4" s="16">
        <v>7589912</v>
      </c>
      <c r="Z4" s="116">
        <v>7137374</v>
      </c>
      <c r="AA4" s="116">
        <v>7406476</v>
      </c>
      <c r="AB4" s="15">
        <v>7480396</v>
      </c>
      <c r="AC4" s="15">
        <v>7187285</v>
      </c>
      <c r="AD4" s="15">
        <v>6759409</v>
      </c>
      <c r="AE4" s="15">
        <v>6856230</v>
      </c>
      <c r="AF4" s="15">
        <v>6999917</v>
      </c>
    </row>
    <row r="5" spans="1:32" ht="18" customHeight="1" x14ac:dyDescent="0.15">
      <c r="A5" s="16" t="s">
        <v>53</v>
      </c>
      <c r="B5" s="16"/>
      <c r="C5" s="16"/>
      <c r="D5" s="151">
        <f>性質・旧鹿沼市!D5+性質・旧粟野町!D5</f>
        <v>4457292</v>
      </c>
      <c r="E5" s="151">
        <f>性質・旧鹿沼市!E5+性質・旧粟野町!E5</f>
        <v>4715202</v>
      </c>
      <c r="F5" s="151">
        <f>性質・旧鹿沼市!F5+性質・旧粟野町!F5</f>
        <v>4906256</v>
      </c>
      <c r="G5" s="151">
        <f>性質・旧鹿沼市!G5+性質・旧粟野町!G5</f>
        <v>5051193</v>
      </c>
      <c r="H5" s="151">
        <f>性質・旧鹿沼市!H5+性質・旧粟野町!H5</f>
        <v>5182100</v>
      </c>
      <c r="I5" s="151">
        <f>性質・旧鹿沼市!I5+性質・旧粟野町!I5</f>
        <v>5334892</v>
      </c>
      <c r="J5" s="151">
        <f>性質・旧鹿沼市!J5+性質・旧粟野町!J5</f>
        <v>5419775</v>
      </c>
      <c r="K5" s="151">
        <f>性質・旧鹿沼市!K5+性質・旧粟野町!K5</f>
        <v>5568958</v>
      </c>
      <c r="L5" s="151">
        <f>性質・旧鹿沼市!L5+性質・旧粟野町!L5</f>
        <v>5536762</v>
      </c>
      <c r="M5" s="151">
        <f>性質・旧鹿沼市!M5+性質・旧粟野町!M5</f>
        <v>5398264</v>
      </c>
      <c r="N5" s="151">
        <f>性質・旧鹿沼市!N5+性質・旧粟野町!N5</f>
        <v>5420547</v>
      </c>
      <c r="O5" s="151">
        <f>性質・旧鹿沼市!O5+性質・旧粟野町!O5</f>
        <v>5396846</v>
      </c>
      <c r="P5" s="151">
        <f>性質・旧鹿沼市!P5+性質・旧粟野町!P5</f>
        <v>5179467</v>
      </c>
      <c r="Q5" s="151">
        <f>性質・旧鹿沼市!Q5+性質・旧粟野町!Q5</f>
        <v>5172035</v>
      </c>
      <c r="R5" s="16">
        <v>6033760</v>
      </c>
      <c r="S5" s="16">
        <v>5838825</v>
      </c>
      <c r="T5" s="16">
        <v>5720158</v>
      </c>
      <c r="U5" s="16">
        <v>5623003</v>
      </c>
      <c r="V5" s="16">
        <v>5283741</v>
      </c>
      <c r="W5" s="16">
        <v>5070101</v>
      </c>
      <c r="X5" s="16">
        <v>5064860</v>
      </c>
      <c r="Y5" s="16">
        <v>4934976</v>
      </c>
      <c r="Z5" s="116">
        <v>4642698</v>
      </c>
      <c r="AA5" s="116">
        <v>4883746</v>
      </c>
      <c r="AB5" s="15">
        <v>4943543</v>
      </c>
      <c r="AC5" s="15">
        <v>4824538</v>
      </c>
      <c r="AD5" s="15">
        <v>4691903</v>
      </c>
      <c r="AE5" s="15">
        <v>4677857</v>
      </c>
      <c r="AF5" s="15">
        <v>4735846</v>
      </c>
    </row>
    <row r="6" spans="1:32" ht="18" customHeight="1" x14ac:dyDescent="0.15">
      <c r="A6" s="16" t="s">
        <v>54</v>
      </c>
      <c r="B6" s="16"/>
      <c r="C6" s="16"/>
      <c r="D6" s="151">
        <f>性質・旧鹿沼市!D6+性質・旧粟野町!D6</f>
        <v>2035247</v>
      </c>
      <c r="E6" s="151">
        <f>性質・旧鹿沼市!E6+性質・旧粟野町!E6</f>
        <v>2233482</v>
      </c>
      <c r="F6" s="151">
        <f>性質・旧鹿沼市!F6+性質・旧粟野町!F6</f>
        <v>2556216</v>
      </c>
      <c r="G6" s="151">
        <f>性質・旧鹿沼市!G6+性質・旧粟野町!G6</f>
        <v>2826757</v>
      </c>
      <c r="H6" s="151">
        <f>性質・旧鹿沼市!H6+性質・旧粟野町!H6</f>
        <v>3060011</v>
      </c>
      <c r="I6" s="151">
        <f>性質・旧鹿沼市!I6+性質・旧粟野町!I6</f>
        <v>3319878</v>
      </c>
      <c r="J6" s="151">
        <f>性質・旧鹿沼市!J6+性質・旧粟野町!J6</f>
        <v>3792684</v>
      </c>
      <c r="K6" s="151">
        <f>性質・旧鹿沼市!K6+性質・旧粟野町!K6</f>
        <v>4074569</v>
      </c>
      <c r="L6" s="151">
        <f>性質・旧鹿沼市!L6+性質・旧粟野町!L6</f>
        <v>4417490</v>
      </c>
      <c r="M6" s="151">
        <f>性質・旧鹿沼市!M6+性質・旧粟野町!M6</f>
        <v>3201429</v>
      </c>
      <c r="N6" s="151">
        <f>性質・旧鹿沼市!N6+性質・旧粟野町!N6</f>
        <v>3628508</v>
      </c>
      <c r="O6" s="151">
        <f>性質・旧鹿沼市!O6+性質・旧粟野町!O6</f>
        <v>3808688</v>
      </c>
      <c r="P6" s="151">
        <f>性質・旧鹿沼市!P6+性質・旧粟野町!P6</f>
        <v>4162583</v>
      </c>
      <c r="Q6" s="151">
        <f>性質・旧鹿沼市!Q6+性質・旧粟野町!Q6</f>
        <v>4593316</v>
      </c>
      <c r="R6" s="16">
        <v>4755843</v>
      </c>
      <c r="S6" s="16">
        <v>5133608</v>
      </c>
      <c r="T6" s="16">
        <v>5438647</v>
      </c>
      <c r="U6" s="16">
        <v>5585709</v>
      </c>
      <c r="V6" s="16">
        <v>5835261</v>
      </c>
      <c r="W6" s="16">
        <v>7254475</v>
      </c>
      <c r="X6" s="16">
        <v>7352184</v>
      </c>
      <c r="Y6" s="16">
        <v>7321291</v>
      </c>
      <c r="Z6" s="116">
        <v>7369273</v>
      </c>
      <c r="AA6" s="116">
        <v>7884070</v>
      </c>
      <c r="AB6" s="15">
        <v>8211722</v>
      </c>
      <c r="AC6" s="15">
        <v>8821548</v>
      </c>
      <c r="AD6" s="15">
        <v>8963297</v>
      </c>
      <c r="AE6" s="15">
        <v>8949549</v>
      </c>
      <c r="AF6" s="15">
        <v>9473004</v>
      </c>
    </row>
    <row r="7" spans="1:32" ht="18" customHeight="1" x14ac:dyDescent="0.15">
      <c r="A7" s="16" t="s">
        <v>55</v>
      </c>
      <c r="B7" s="16"/>
      <c r="C7" s="16"/>
      <c r="D7" s="151">
        <f>性質・旧鹿沼市!D7+性質・旧粟野町!D7</f>
        <v>2465979</v>
      </c>
      <c r="E7" s="151">
        <f>性質・旧鹿沼市!E7+性質・旧粟野町!E7</f>
        <v>2543283</v>
      </c>
      <c r="F7" s="151">
        <f>性質・旧鹿沼市!F7+性質・旧粟野町!F7</f>
        <v>2609087</v>
      </c>
      <c r="G7" s="151">
        <f>性質・旧鹿沼市!G7+性質・旧粟野町!G7</f>
        <v>2641110</v>
      </c>
      <c r="H7" s="151">
        <f>性質・旧鹿沼市!H7+性質・旧粟野町!H7</f>
        <v>2846499</v>
      </c>
      <c r="I7" s="151">
        <f>性質・旧鹿沼市!I7+性質・旧粟野町!I7</f>
        <v>3216435</v>
      </c>
      <c r="J7" s="151">
        <f>性質・旧鹿沼市!J7+性質・旧粟野町!J7</f>
        <v>3558386</v>
      </c>
      <c r="K7" s="151">
        <f>性質・旧鹿沼市!K7+性質・旧粟野町!K7</f>
        <v>3936702</v>
      </c>
      <c r="L7" s="151">
        <f>性質・旧鹿沼市!L7+性質・旧粟野町!L7</f>
        <v>4363853</v>
      </c>
      <c r="M7" s="151">
        <f>性質・旧鹿沼市!M7+性質・旧粟野町!M7</f>
        <v>4548500</v>
      </c>
      <c r="N7" s="151">
        <f>性質・旧鹿沼市!N7+性質・旧粟野町!N7</f>
        <v>4497057</v>
      </c>
      <c r="O7" s="151">
        <f>性質・旧鹿沼市!O7+性質・旧粟野町!O7</f>
        <v>4289985</v>
      </c>
      <c r="P7" s="151">
        <f>性質・旧鹿沼市!P7+性質・旧粟野町!P7</f>
        <v>4257679</v>
      </c>
      <c r="Q7" s="151">
        <f>性質・旧鹿沼市!Q7+性質・旧粟野町!Q7</f>
        <v>4228265</v>
      </c>
      <c r="R7" s="16">
        <v>4450078</v>
      </c>
      <c r="S7" s="16">
        <v>4495472</v>
      </c>
      <c r="T7" s="16">
        <v>4499953</v>
      </c>
      <c r="U7" s="16">
        <v>4082995</v>
      </c>
      <c r="V7" s="16">
        <v>3721764</v>
      </c>
      <c r="W7" s="16">
        <v>3552784</v>
      </c>
      <c r="X7" s="16">
        <v>3607295</v>
      </c>
      <c r="Y7" s="16">
        <v>3561042</v>
      </c>
      <c r="Z7" s="116">
        <v>3546467</v>
      </c>
      <c r="AA7" s="116">
        <v>3571176</v>
      </c>
      <c r="AB7" s="15">
        <v>3489316</v>
      </c>
      <c r="AC7" s="15">
        <v>3505621</v>
      </c>
      <c r="AD7" s="15">
        <v>3475661</v>
      </c>
      <c r="AE7" s="15">
        <v>3444043</v>
      </c>
      <c r="AF7" s="15">
        <v>3526085</v>
      </c>
    </row>
    <row r="8" spans="1:32" ht="18" customHeight="1" x14ac:dyDescent="0.15">
      <c r="A8" s="16" t="s">
        <v>56</v>
      </c>
      <c r="B8" s="16"/>
      <c r="C8" s="16"/>
      <c r="D8" s="151">
        <f>性質・旧鹿沼市!D8+性質・旧粟野町!D8</f>
        <v>2465979</v>
      </c>
      <c r="E8" s="151">
        <f>性質・旧鹿沼市!E8+性質・旧粟野町!E8</f>
        <v>2543283</v>
      </c>
      <c r="F8" s="151">
        <f>性質・旧鹿沼市!F8+性質・旧粟野町!F8</f>
        <v>2609087</v>
      </c>
      <c r="G8" s="151">
        <f>性質・旧鹿沼市!G8+性質・旧粟野町!G8</f>
        <v>2641110</v>
      </c>
      <c r="H8" s="151">
        <f>性質・旧鹿沼市!H8+性質・旧粟野町!H8</f>
        <v>2845145</v>
      </c>
      <c r="I8" s="151">
        <f>性質・旧鹿沼市!I8+性質・旧粟野町!I8</f>
        <v>3216435</v>
      </c>
      <c r="J8" s="151">
        <f>性質・旧鹿沼市!J8+性質・旧粟野町!J8</f>
        <v>3558279</v>
      </c>
      <c r="K8" s="151">
        <f>性質・旧鹿沼市!K8+性質・旧粟野町!K8</f>
        <v>3936306</v>
      </c>
      <c r="L8" s="151">
        <f>性質・旧鹿沼市!L8+性質・旧粟野町!L8</f>
        <v>4363853</v>
      </c>
      <c r="M8" s="151">
        <f>性質・旧鹿沼市!M8+性質・旧粟野町!M8</f>
        <v>4548500</v>
      </c>
      <c r="N8" s="151">
        <f>性質・旧鹿沼市!N8+性質・旧粟野町!N8</f>
        <v>4497057</v>
      </c>
      <c r="O8" s="151">
        <f>性質・旧鹿沼市!O8+性質・旧粟野町!O8</f>
        <v>4289984</v>
      </c>
      <c r="P8" s="151">
        <f>性質・旧鹿沼市!P8+性質・旧粟野町!P8</f>
        <v>4257679</v>
      </c>
      <c r="Q8" s="151">
        <f>性質・旧鹿沼市!Q8+性質・旧粟野町!Q8</f>
        <v>4228265</v>
      </c>
      <c r="R8" s="16">
        <v>4450078</v>
      </c>
      <c r="S8" s="16">
        <v>4495472</v>
      </c>
      <c r="T8" s="16">
        <v>4499953</v>
      </c>
      <c r="U8" s="16">
        <v>4082995</v>
      </c>
      <c r="V8" s="16">
        <v>3721764</v>
      </c>
      <c r="W8" s="16">
        <v>3552784</v>
      </c>
      <c r="X8" s="16">
        <v>3607295</v>
      </c>
      <c r="Y8" s="16">
        <v>3561042</v>
      </c>
      <c r="Z8" s="116">
        <v>3546467</v>
      </c>
      <c r="AA8" s="116">
        <v>3571176</v>
      </c>
      <c r="AB8" s="15">
        <v>3489316</v>
      </c>
      <c r="AC8" s="15">
        <v>3505621</v>
      </c>
      <c r="AD8" s="15">
        <v>3475661</v>
      </c>
      <c r="AE8" s="15">
        <v>3444043</v>
      </c>
      <c r="AF8" s="15">
        <v>3526085</v>
      </c>
    </row>
    <row r="9" spans="1:32" ht="18" customHeight="1" x14ac:dyDescent="0.15">
      <c r="A9" s="16" t="s">
        <v>57</v>
      </c>
      <c r="B9" s="16"/>
      <c r="C9" s="16"/>
      <c r="D9" s="151">
        <f>性質・旧鹿沼市!D9+性質・旧粟野町!D9</f>
        <v>0</v>
      </c>
      <c r="E9" s="151">
        <f>性質・旧鹿沼市!E9+性質・旧粟野町!E9</f>
        <v>0</v>
      </c>
      <c r="F9" s="151">
        <f>性質・旧鹿沼市!F9+性質・旧粟野町!F9</f>
        <v>107</v>
      </c>
      <c r="G9" s="151">
        <f>性質・旧鹿沼市!G9+性質・旧粟野町!G9</f>
        <v>0</v>
      </c>
      <c r="H9" s="151">
        <f>性質・旧鹿沼市!H9+性質・旧粟野町!H9</f>
        <v>1354</v>
      </c>
      <c r="I9" s="151">
        <f>性質・旧鹿沼市!I9+性質・旧粟野町!I9</f>
        <v>0</v>
      </c>
      <c r="J9" s="151">
        <f>性質・旧鹿沼市!J9+性質・旧粟野町!J9</f>
        <v>107</v>
      </c>
      <c r="K9" s="151">
        <f>性質・旧鹿沼市!K9+性質・旧粟野町!K9</f>
        <v>396</v>
      </c>
      <c r="L9" s="151">
        <f>性質・旧鹿沼市!L9+性質・旧粟野町!L9</f>
        <v>0</v>
      </c>
      <c r="M9" s="151">
        <f>性質・旧鹿沼市!M9+性質・旧粟野町!M9</f>
        <v>0</v>
      </c>
      <c r="N9" s="151">
        <f>性質・旧鹿沼市!N9+性質・旧粟野町!N9</f>
        <v>0</v>
      </c>
      <c r="O9" s="151">
        <f>性質・旧鹿沼市!O9+性質・旧粟野町!O9</f>
        <v>1</v>
      </c>
      <c r="P9" s="151">
        <f>性質・旧鹿沼市!P9+性質・旧粟野町!P9</f>
        <v>0</v>
      </c>
      <c r="Q9" s="151">
        <f>性質・旧鹿沼市!Q9+性質・旧粟野町!Q9</f>
        <v>1</v>
      </c>
      <c r="R9" s="16">
        <v>1</v>
      </c>
      <c r="S9" s="16">
        <v>1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</row>
    <row r="10" spans="1:32" ht="18" customHeight="1" x14ac:dyDescent="0.15">
      <c r="A10" s="16" t="s">
        <v>58</v>
      </c>
      <c r="B10" s="16"/>
      <c r="C10" s="16"/>
      <c r="D10" s="151">
        <f>性質・旧鹿沼市!D10+性質・旧粟野町!D10</f>
        <v>3060091</v>
      </c>
      <c r="E10" s="151">
        <f>性質・旧鹿沼市!E10+性質・旧粟野町!E10</f>
        <v>3432108</v>
      </c>
      <c r="F10" s="151">
        <f>性質・旧鹿沼市!F10+性質・旧粟野町!F10</f>
        <v>3713351</v>
      </c>
      <c r="G10" s="151">
        <f>性質・旧鹿沼市!G10+性質・旧粟野町!G10</f>
        <v>3844916</v>
      </c>
      <c r="H10" s="151">
        <f>性質・旧鹿沼市!H10+性質・旧粟野町!H10</f>
        <v>4172473</v>
      </c>
      <c r="I10" s="151">
        <f>性質・旧鹿沼市!I10+性質・旧粟野町!I10</f>
        <v>4290620</v>
      </c>
      <c r="J10" s="151">
        <f>性質・旧鹿沼市!J10+性質・旧粟野町!J10</f>
        <v>4306883</v>
      </c>
      <c r="K10" s="151">
        <f>性質・旧鹿沼市!K10+性質・旧粟野町!K10</f>
        <v>4653460</v>
      </c>
      <c r="L10" s="151">
        <f>性質・旧鹿沼市!L10+性質・旧粟野町!L10</f>
        <v>4513877</v>
      </c>
      <c r="M10" s="151">
        <f>性質・旧鹿沼市!M10+性質・旧粟野町!M10</f>
        <v>4696853</v>
      </c>
      <c r="N10" s="151">
        <f>性質・旧鹿沼市!N10+性質・旧粟野町!N10</f>
        <v>4754765</v>
      </c>
      <c r="O10" s="151">
        <f>性質・旧鹿沼市!O10+性質・旧粟野町!O10</f>
        <v>5132749</v>
      </c>
      <c r="P10" s="151">
        <f>性質・旧鹿沼市!P10+性質・旧粟野町!P10</f>
        <v>4903323</v>
      </c>
      <c r="Q10" s="151">
        <f>性質・旧鹿沼市!Q10+性質・旧粟野町!Q10</f>
        <v>4795099</v>
      </c>
      <c r="R10" s="16">
        <v>4927483</v>
      </c>
      <c r="S10" s="16">
        <v>4770503</v>
      </c>
      <c r="T10" s="16">
        <v>4896405</v>
      </c>
      <c r="U10" s="16">
        <v>4582915</v>
      </c>
      <c r="V10" s="16">
        <v>4448304</v>
      </c>
      <c r="W10" s="16">
        <v>4817594</v>
      </c>
      <c r="X10" s="16">
        <v>4947884</v>
      </c>
      <c r="Y10" s="16">
        <v>4846915</v>
      </c>
      <c r="Z10" s="116">
        <v>4928880</v>
      </c>
      <c r="AA10" s="116">
        <v>4937421</v>
      </c>
      <c r="AB10" s="12">
        <v>5297812</v>
      </c>
      <c r="AC10" s="12">
        <v>5340641</v>
      </c>
      <c r="AD10" s="124">
        <v>5140760</v>
      </c>
      <c r="AE10" s="124">
        <v>5251442</v>
      </c>
      <c r="AF10" s="124">
        <v>5601632</v>
      </c>
    </row>
    <row r="11" spans="1:32" ht="18" customHeight="1" x14ac:dyDescent="0.15">
      <c r="A11" s="16" t="s">
        <v>59</v>
      </c>
      <c r="B11" s="16"/>
      <c r="C11" s="16"/>
      <c r="D11" s="151">
        <f>性質・旧鹿沼市!D11+性質・旧粟野町!D11</f>
        <v>529458</v>
      </c>
      <c r="E11" s="151">
        <f>性質・旧鹿沼市!E11+性質・旧粟野町!E11</f>
        <v>551184</v>
      </c>
      <c r="F11" s="151">
        <f>性質・旧鹿沼市!F11+性質・旧粟野町!F11</f>
        <v>549996</v>
      </c>
      <c r="G11" s="151">
        <f>性質・旧鹿沼市!G11+性質・旧粟野町!G11</f>
        <v>718943</v>
      </c>
      <c r="H11" s="151">
        <f>性質・旧鹿沼市!H11+性質・旧粟野町!H11</f>
        <v>730156</v>
      </c>
      <c r="I11" s="151">
        <f>性質・旧鹿沼市!I11+性質・旧粟野町!I11</f>
        <v>699688</v>
      </c>
      <c r="J11" s="151">
        <f>性質・旧鹿沼市!J11+性質・旧粟野町!J11</f>
        <v>668063</v>
      </c>
      <c r="K11" s="151">
        <f>性質・旧鹿沼市!K11+性質・旧粟野町!K11</f>
        <v>656889</v>
      </c>
      <c r="L11" s="151">
        <f>性質・旧鹿沼市!L11+性質・旧粟野町!L11</f>
        <v>605612</v>
      </c>
      <c r="M11" s="151">
        <f>性質・旧鹿沼市!M11+性質・旧粟野町!M11</f>
        <v>652611</v>
      </c>
      <c r="N11" s="151">
        <f>性質・旧鹿沼市!N11+性質・旧粟野町!N11</f>
        <v>720343</v>
      </c>
      <c r="O11" s="151">
        <f>性質・旧鹿沼市!O11+性質・旧粟野町!O11</f>
        <v>691576</v>
      </c>
      <c r="P11" s="151">
        <f>性質・旧鹿沼市!P11+性質・旧粟野町!P11</f>
        <v>706994</v>
      </c>
      <c r="Q11" s="151">
        <f>性質・旧鹿沼市!Q11+性質・旧粟野町!Q11</f>
        <v>657344</v>
      </c>
      <c r="R11" s="16">
        <v>643496</v>
      </c>
      <c r="S11" s="16">
        <v>641804</v>
      </c>
      <c r="T11" s="16">
        <v>670482</v>
      </c>
      <c r="U11" s="16">
        <v>635719</v>
      </c>
      <c r="V11" s="16">
        <v>630846</v>
      </c>
      <c r="W11" s="16">
        <v>778852</v>
      </c>
      <c r="X11" s="16">
        <v>672449</v>
      </c>
      <c r="Y11" s="16">
        <v>686584</v>
      </c>
      <c r="Z11" s="116">
        <v>565575</v>
      </c>
      <c r="AA11" s="116">
        <v>615156</v>
      </c>
      <c r="AB11" s="12">
        <v>572555</v>
      </c>
      <c r="AC11" s="12">
        <v>795533</v>
      </c>
      <c r="AD11" s="124">
        <v>859386</v>
      </c>
      <c r="AE11" s="124">
        <v>739457</v>
      </c>
      <c r="AF11" s="124">
        <v>842225</v>
      </c>
    </row>
    <row r="12" spans="1:32" ht="18" customHeight="1" x14ac:dyDescent="0.15">
      <c r="A12" s="16" t="s">
        <v>60</v>
      </c>
      <c r="B12" s="16"/>
      <c r="C12" s="16"/>
      <c r="D12" s="151">
        <f>性質・旧鹿沼市!D12+性質・旧粟野町!D12</f>
        <v>1948898</v>
      </c>
      <c r="E12" s="151">
        <f>性質・旧鹿沼市!E12+性質・旧粟野町!E12</f>
        <v>1973972</v>
      </c>
      <c r="F12" s="151">
        <f>性質・旧鹿沼市!F12+性質・旧粟野町!F12</f>
        <v>2179822</v>
      </c>
      <c r="G12" s="151">
        <f>性質・旧鹿沼市!G12+性質・旧粟野町!G12</f>
        <v>2163935</v>
      </c>
      <c r="H12" s="151">
        <f>性質・旧鹿沼市!H12+性質・旧粟野町!H12</f>
        <v>2300839</v>
      </c>
      <c r="I12" s="151">
        <f>性質・旧鹿沼市!I12+性質・旧粟野町!I12</f>
        <v>2493987</v>
      </c>
      <c r="J12" s="151">
        <f>性質・旧鹿沼市!J12+性質・旧粟野町!J12</f>
        <v>2639783</v>
      </c>
      <c r="K12" s="151">
        <f>性質・旧鹿沼市!K12+性質・旧粟野町!K12</f>
        <v>2729977</v>
      </c>
      <c r="L12" s="151">
        <f>性質・旧鹿沼市!L12+性質・旧粟野町!L12</f>
        <v>3177942</v>
      </c>
      <c r="M12" s="151">
        <f>性質・旧鹿沼市!M12+性質・旧粟野町!M12</f>
        <v>2630975</v>
      </c>
      <c r="N12" s="151">
        <f>性質・旧鹿沼市!N12+性質・旧粟野町!N12</f>
        <v>2593656</v>
      </c>
      <c r="O12" s="151">
        <f>性質・旧鹿沼市!O12+性質・旧粟野町!O12</f>
        <v>2671828</v>
      </c>
      <c r="P12" s="151">
        <f>性質・旧鹿沼市!P12+性質・旧粟野町!P12</f>
        <v>2997536</v>
      </c>
      <c r="Q12" s="151">
        <f>性質・旧鹿沼市!Q12+性質・旧粟野町!Q12</f>
        <v>2951073</v>
      </c>
      <c r="R12" s="16">
        <v>1842951</v>
      </c>
      <c r="S12" s="16">
        <v>1545077</v>
      </c>
      <c r="T12" s="16">
        <v>1640773</v>
      </c>
      <c r="U12" s="16">
        <v>1702284</v>
      </c>
      <c r="V12" s="16">
        <v>3357047</v>
      </c>
      <c r="W12" s="16">
        <v>1555424</v>
      </c>
      <c r="X12" s="16">
        <v>1717609</v>
      </c>
      <c r="Y12" s="16">
        <v>1862365</v>
      </c>
      <c r="Z12" s="116">
        <v>1782765</v>
      </c>
      <c r="AA12" s="116">
        <v>2267963</v>
      </c>
      <c r="AB12" s="12">
        <v>2318548</v>
      </c>
      <c r="AC12" s="12">
        <v>1942820</v>
      </c>
      <c r="AD12" s="124">
        <v>1914713</v>
      </c>
      <c r="AE12" s="124">
        <v>1894134</v>
      </c>
      <c r="AF12" s="124">
        <v>1857350</v>
      </c>
    </row>
    <row r="13" spans="1:32" ht="18" customHeight="1" x14ac:dyDescent="0.15">
      <c r="A13" s="16" t="s">
        <v>61</v>
      </c>
      <c r="B13" s="16"/>
      <c r="C13" s="16"/>
      <c r="D13" s="151">
        <f>性質・旧鹿沼市!D13+性質・旧粟野町!D13</f>
        <v>905658</v>
      </c>
      <c r="E13" s="151">
        <f>性質・旧鹿沼市!E13+性質・旧粟野町!E13</f>
        <v>890823</v>
      </c>
      <c r="F13" s="151">
        <f>性質・旧鹿沼市!F13+性質・旧粟野町!F13</f>
        <v>1029933</v>
      </c>
      <c r="G13" s="151">
        <f>性質・旧鹿沼市!G13+性質・旧粟野町!G13</f>
        <v>1028166</v>
      </c>
      <c r="H13" s="151">
        <f>性質・旧鹿沼市!H13+性質・旧粟野町!H13</f>
        <v>1053586</v>
      </c>
      <c r="I13" s="151">
        <f>性質・旧鹿沼市!I13+性質・旧粟野町!I13</f>
        <v>1124506</v>
      </c>
      <c r="J13" s="151">
        <f>性質・旧鹿沼市!J13+性質・旧粟野町!J13</f>
        <v>1196386</v>
      </c>
      <c r="K13" s="151">
        <f>性質・旧鹿沼市!K13+性質・旧粟野町!K13</f>
        <v>1164385</v>
      </c>
      <c r="L13" s="151">
        <f>性質・旧鹿沼市!L13+性質・旧粟野町!L13</f>
        <v>1276344</v>
      </c>
      <c r="M13" s="151">
        <f>性質・旧鹿沼市!M13+性質・旧粟野町!M13</f>
        <v>1139851</v>
      </c>
      <c r="N13" s="151">
        <f>性質・旧鹿沼市!N13+性質・旧粟野町!N13</f>
        <v>1188165</v>
      </c>
      <c r="O13" s="151">
        <f>性質・旧鹿沼市!O13+性質・旧粟野町!O13</f>
        <v>1222646</v>
      </c>
      <c r="P13" s="151">
        <f>性質・旧鹿沼市!P13+性質・旧粟野町!P13</f>
        <v>1254495</v>
      </c>
      <c r="Q13" s="151">
        <f>性質・旧鹿沼市!Q13+性質・旧粟野町!Q13</f>
        <v>1178605</v>
      </c>
      <c r="R13" s="16">
        <v>41273</v>
      </c>
      <c r="S13" s="16">
        <v>44242</v>
      </c>
      <c r="T13" s="16">
        <v>77253</v>
      </c>
      <c r="U13" s="16">
        <v>55577</v>
      </c>
      <c r="V13" s="16">
        <v>64252</v>
      </c>
      <c r="W13" s="16">
        <v>72845</v>
      </c>
      <c r="X13" s="16">
        <v>87216</v>
      </c>
      <c r="Y13" s="16">
        <v>65509</v>
      </c>
      <c r="Z13" s="116">
        <v>69224</v>
      </c>
      <c r="AA13" s="116">
        <v>86823</v>
      </c>
      <c r="AB13" s="12">
        <v>83584</v>
      </c>
      <c r="AC13" s="12">
        <v>82895</v>
      </c>
      <c r="AD13" s="124">
        <v>81350</v>
      </c>
      <c r="AE13" s="124">
        <v>75504</v>
      </c>
      <c r="AF13" s="124">
        <v>75821</v>
      </c>
    </row>
    <row r="14" spans="1:32" ht="18" customHeight="1" x14ac:dyDescent="0.15">
      <c r="A14" s="16" t="s">
        <v>62</v>
      </c>
      <c r="B14" s="16"/>
      <c r="C14" s="16"/>
      <c r="D14" s="151">
        <f>性質・旧鹿沼市!D14+性質・旧粟野町!D14</f>
        <v>1626857</v>
      </c>
      <c r="E14" s="151">
        <f>性質・旧鹿沼市!E14+性質・旧粟野町!E14</f>
        <v>1975893</v>
      </c>
      <c r="F14" s="151">
        <f>性質・旧鹿沼市!F14+性質・旧粟野町!F14</f>
        <v>1722629</v>
      </c>
      <c r="G14" s="151">
        <f>性質・旧鹿沼市!G14+性質・旧粟野町!G14</f>
        <v>2085502</v>
      </c>
      <c r="H14" s="151">
        <f>性質・旧鹿沼市!H14+性質・旧粟野町!H14</f>
        <v>2179229</v>
      </c>
      <c r="I14" s="151">
        <f>性質・旧鹿沼市!I14+性質・旧粟野町!I14</f>
        <v>2178197</v>
      </c>
      <c r="J14" s="151">
        <f>性質・旧鹿沼市!J14+性質・旧粟野町!J14</f>
        <v>2329681</v>
      </c>
      <c r="K14" s="151">
        <f>性質・旧鹿沼市!K14+性質・旧粟野町!K14</f>
        <v>2209641</v>
      </c>
      <c r="L14" s="151">
        <f>性質・旧鹿沼市!L14+性質・旧粟野町!L14</f>
        <v>2142360</v>
      </c>
      <c r="M14" s="151">
        <f>性質・旧鹿沼市!M14+性質・旧粟野町!M14</f>
        <v>2563405</v>
      </c>
      <c r="N14" s="151">
        <f>性質・旧鹿沼市!N14+性質・旧粟野町!N14</f>
        <v>2825466</v>
      </c>
      <c r="O14" s="151">
        <f>性質・旧鹿沼市!O14+性質・旧粟野町!O14</f>
        <v>2776250</v>
      </c>
      <c r="P14" s="151">
        <f>性質・旧鹿沼市!P14+性質・旧粟野町!P14</f>
        <v>3073378</v>
      </c>
      <c r="Q14" s="151">
        <f>性質・旧鹿沼市!Q14+性質・旧粟野町!Q14</f>
        <v>3220512</v>
      </c>
      <c r="R14" s="16">
        <v>3508482</v>
      </c>
      <c r="S14" s="16">
        <v>3326151</v>
      </c>
      <c r="T14" s="16">
        <v>3271128</v>
      </c>
      <c r="U14" s="16">
        <v>3589777</v>
      </c>
      <c r="V14" s="16">
        <v>3519314</v>
      </c>
      <c r="W14" s="16">
        <v>3840044</v>
      </c>
      <c r="X14" s="16">
        <v>3886586</v>
      </c>
      <c r="Y14" s="16">
        <v>4028144</v>
      </c>
      <c r="Z14" s="116">
        <v>4196018</v>
      </c>
      <c r="AA14" s="116">
        <v>4374975</v>
      </c>
      <c r="AB14" s="12">
        <v>4326174</v>
      </c>
      <c r="AC14" s="12">
        <v>4312055</v>
      </c>
      <c r="AD14" s="124">
        <v>4442680</v>
      </c>
      <c r="AE14" s="124">
        <v>4028239</v>
      </c>
      <c r="AF14" s="124">
        <v>3992338</v>
      </c>
    </row>
    <row r="15" spans="1:32" ht="18" customHeight="1" x14ac:dyDescent="0.15">
      <c r="A15" s="16" t="s">
        <v>63</v>
      </c>
      <c r="B15" s="16"/>
      <c r="C15" s="16"/>
      <c r="D15" s="151">
        <f>性質・旧鹿沼市!D15+性質・旧粟野町!D15</f>
        <v>1838560</v>
      </c>
      <c r="E15" s="151">
        <f>性質・旧鹿沼市!E15+性質・旧粟野町!E15</f>
        <v>2544810</v>
      </c>
      <c r="F15" s="151">
        <f>性質・旧鹿沼市!F15+性質・旧粟野町!F15</f>
        <v>1753247</v>
      </c>
      <c r="G15" s="151">
        <f>性質・旧鹿沼市!G15+性質・旧粟野町!G15</f>
        <v>3181348</v>
      </c>
      <c r="H15" s="151">
        <f>性質・旧鹿沼市!H15+性質・旧粟野町!H15</f>
        <v>1416850</v>
      </c>
      <c r="I15" s="151">
        <f>性質・旧鹿沼市!I15+性質・旧粟野町!I15</f>
        <v>887566</v>
      </c>
      <c r="J15" s="151">
        <f>性質・旧鹿沼市!J15+性質・旧粟野町!J15</f>
        <v>992412</v>
      </c>
      <c r="K15" s="151">
        <f>性質・旧鹿沼市!K15+性質・旧粟野町!K15</f>
        <v>553317</v>
      </c>
      <c r="L15" s="151">
        <f>性質・旧鹿沼市!L15+性質・旧粟野町!L15</f>
        <v>1297602</v>
      </c>
      <c r="M15" s="151">
        <f>性質・旧鹿沼市!M15+性質・旧粟野町!M15</f>
        <v>1566615</v>
      </c>
      <c r="N15" s="151">
        <f>性質・旧鹿沼市!N15+性質・旧粟野町!N15</f>
        <v>1489548</v>
      </c>
      <c r="O15" s="151">
        <f>性質・旧鹿沼市!O15+性質・旧粟野町!O15</f>
        <v>533558</v>
      </c>
      <c r="P15" s="151">
        <f>性質・旧鹿沼市!P15+性質・旧粟野町!P15</f>
        <v>1268329</v>
      </c>
      <c r="Q15" s="151">
        <f>性質・旧鹿沼市!Q15+性質・旧粟野町!Q15</f>
        <v>761524</v>
      </c>
      <c r="R15" s="16">
        <v>53340</v>
      </c>
      <c r="S15" s="16">
        <v>1899572</v>
      </c>
      <c r="T15" s="16">
        <v>681975</v>
      </c>
      <c r="U15" s="16">
        <v>702713</v>
      </c>
      <c r="V15" s="16">
        <v>477013</v>
      </c>
      <c r="W15" s="16">
        <v>1025638</v>
      </c>
      <c r="X15" s="16">
        <v>1441976</v>
      </c>
      <c r="Y15" s="16">
        <v>621529</v>
      </c>
      <c r="Z15" s="116">
        <v>582646</v>
      </c>
      <c r="AA15" s="116">
        <v>754185</v>
      </c>
      <c r="AB15" s="12">
        <v>825922</v>
      </c>
      <c r="AC15" s="12">
        <v>1139739</v>
      </c>
      <c r="AD15" s="124">
        <v>1491111</v>
      </c>
      <c r="AE15" s="124">
        <v>856507</v>
      </c>
      <c r="AF15" s="124">
        <v>922360</v>
      </c>
    </row>
    <row r="16" spans="1:32" ht="18" customHeight="1" x14ac:dyDescent="0.15">
      <c r="A16" s="16" t="s">
        <v>64</v>
      </c>
      <c r="B16" s="16"/>
      <c r="C16" s="16"/>
      <c r="D16" s="151">
        <f>性質・旧鹿沼市!D16+性質・旧粟野町!D16</f>
        <v>1209798</v>
      </c>
      <c r="E16" s="151">
        <f>性質・旧鹿沼市!E16+性質・旧粟野町!E16</f>
        <v>1316602</v>
      </c>
      <c r="F16" s="151">
        <f>性質・旧鹿沼市!F16+性質・旧粟野町!F16</f>
        <v>1710862</v>
      </c>
      <c r="G16" s="151">
        <f>性質・旧鹿沼市!G16+性質・旧粟野町!G16</f>
        <v>2196597</v>
      </c>
      <c r="H16" s="151">
        <f>性質・旧鹿沼市!H16+性質・旧粟野町!H16</f>
        <v>2405120</v>
      </c>
      <c r="I16" s="151">
        <f>性質・旧鹿沼市!I16+性質・旧粟野町!I16</f>
        <v>2523915</v>
      </c>
      <c r="J16" s="151">
        <f>性質・旧鹿沼市!J16+性質・旧粟野町!J16</f>
        <v>2235283</v>
      </c>
      <c r="K16" s="151">
        <f>性質・旧鹿沼市!K16+性質・旧粟野町!K16</f>
        <v>2271722</v>
      </c>
      <c r="L16" s="151">
        <f>性質・旧鹿沼市!L16+性質・旧粟野町!L16</f>
        <v>1770949</v>
      </c>
      <c r="M16" s="151">
        <f>性質・旧鹿沼市!M16+性質・旧粟野町!M16</f>
        <v>1580593</v>
      </c>
      <c r="N16" s="151">
        <f>性質・旧鹿沼市!N16+性質・旧粟野町!N16</f>
        <v>1445818</v>
      </c>
      <c r="O16" s="151">
        <f>性質・旧鹿沼市!O16+性質・旧粟野町!O16</f>
        <v>1385100</v>
      </c>
      <c r="P16" s="151">
        <f>性質・旧鹿沼市!P16+性質・旧粟野町!P16</f>
        <v>1367073</v>
      </c>
      <c r="Q16" s="151">
        <f>性質・旧鹿沼市!Q16+性質・旧粟野町!Q16</f>
        <v>1879304</v>
      </c>
      <c r="R16" s="16">
        <v>2557442</v>
      </c>
      <c r="S16" s="16">
        <v>2492077</v>
      </c>
      <c r="T16" s="16">
        <v>2409766</v>
      </c>
      <c r="U16" s="16">
        <v>2614947</v>
      </c>
      <c r="V16" s="16">
        <v>2870450</v>
      </c>
      <c r="W16" s="16">
        <v>2836225</v>
      </c>
      <c r="X16" s="16">
        <v>3220392</v>
      </c>
      <c r="Y16" s="16">
        <v>4221419</v>
      </c>
      <c r="Z16" s="116">
        <v>4424618</v>
      </c>
      <c r="AA16" s="116">
        <v>3645301</v>
      </c>
      <c r="AB16" s="15">
        <v>3138792</v>
      </c>
      <c r="AC16" s="15">
        <v>2416017</v>
      </c>
      <c r="AD16" s="15">
        <v>2083272</v>
      </c>
      <c r="AE16" s="15">
        <v>1732771</v>
      </c>
      <c r="AF16" s="15">
        <v>1585100</v>
      </c>
    </row>
    <row r="17" spans="1:32" ht="18" customHeight="1" x14ac:dyDescent="0.15">
      <c r="A17" s="16" t="s">
        <v>72</v>
      </c>
      <c r="B17" s="16"/>
      <c r="C17" s="16"/>
      <c r="D17" s="151">
        <f>性質・旧鹿沼市!D17+性質・旧粟野町!D17</f>
        <v>0</v>
      </c>
      <c r="E17" s="151">
        <f>性質・旧鹿沼市!E17+性質・旧粟野町!E17</f>
        <v>0</v>
      </c>
      <c r="F17" s="151">
        <f>性質・旧鹿沼市!F17+性質・旧粟野町!F17</f>
        <v>0</v>
      </c>
      <c r="G17" s="151">
        <f>性質・旧鹿沼市!G17+性質・旧粟野町!G17</f>
        <v>0</v>
      </c>
      <c r="H17" s="151">
        <f>性質・旧鹿沼市!H17+性質・旧粟野町!H17</f>
        <v>0</v>
      </c>
      <c r="I17" s="151">
        <f>性質・旧鹿沼市!I17+性質・旧粟野町!I17</f>
        <v>0</v>
      </c>
      <c r="J17" s="151">
        <f>性質・旧鹿沼市!J17+性質・旧粟野町!J17</f>
        <v>0</v>
      </c>
      <c r="K17" s="151">
        <f>性質・旧鹿沼市!K17+性質・旧粟野町!K17</f>
        <v>0</v>
      </c>
      <c r="L17" s="151">
        <f>性質・旧鹿沼市!L17+性質・旧粟野町!L17</f>
        <v>0</v>
      </c>
      <c r="M17" s="151">
        <f>性質・旧鹿沼市!M17+性質・旧粟野町!M17</f>
        <v>0</v>
      </c>
      <c r="N17" s="151">
        <f>性質・旧鹿沼市!N17+性質・旧粟野町!N17</f>
        <v>0</v>
      </c>
      <c r="O17" s="151">
        <f>性質・旧鹿沼市!O17+性質・旧粟野町!O17</f>
        <v>0</v>
      </c>
      <c r="P17" s="151">
        <f>性質・旧鹿沼市!P17+性質・旧粟野町!P17</f>
        <v>0</v>
      </c>
      <c r="Q17" s="151">
        <f>性質・旧鹿沼市!Q17+性質・旧粟野町!Q17</f>
        <v>2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16">
        <v>1</v>
      </c>
      <c r="AA17" s="116">
        <v>1</v>
      </c>
      <c r="AB17" s="116">
        <v>1</v>
      </c>
      <c r="AC17" s="116">
        <v>0</v>
      </c>
      <c r="AD17" s="116">
        <v>0</v>
      </c>
      <c r="AE17" s="116">
        <v>0</v>
      </c>
      <c r="AF17" s="116">
        <v>0</v>
      </c>
    </row>
    <row r="18" spans="1:32" ht="18" customHeight="1" x14ac:dyDescent="0.15">
      <c r="A18" s="16" t="s">
        <v>154</v>
      </c>
      <c r="B18" s="16"/>
      <c r="C18" s="16"/>
      <c r="D18" s="151">
        <f>性質・旧鹿沼市!D18+性質・旧粟野町!D18</f>
        <v>11208610</v>
      </c>
      <c r="E18" s="151">
        <f>性質・旧鹿沼市!E18+性質・旧粟野町!E18</f>
        <v>14213204</v>
      </c>
      <c r="F18" s="151">
        <f>性質・旧鹿沼市!F18+性質・旧粟野町!F18</f>
        <v>13611717</v>
      </c>
      <c r="G18" s="151">
        <f>性質・旧鹿沼市!G18+性質・旧粟野町!G18</f>
        <v>12639771</v>
      </c>
      <c r="H18" s="151">
        <f>性質・旧鹿沼市!H18+性質・旧粟野町!H18</f>
        <v>13225029</v>
      </c>
      <c r="I18" s="151">
        <f>性質・旧鹿沼市!I18+性質・旧粟野町!I18</f>
        <v>12624280</v>
      </c>
      <c r="J18" s="151">
        <f>性質・旧鹿沼市!J18+性質・旧粟野町!J18</f>
        <v>13015270</v>
      </c>
      <c r="K18" s="151">
        <f>性質・旧鹿沼市!K18+性質・旧粟野町!K18</f>
        <v>11883565</v>
      </c>
      <c r="L18" s="151">
        <f>性質・旧鹿沼市!L18+性質・旧粟野町!L18</f>
        <v>8400806</v>
      </c>
      <c r="M18" s="151">
        <f>性質・旧鹿沼市!M18+性質・旧粟野町!M18</f>
        <v>7387861</v>
      </c>
      <c r="N18" s="151">
        <f>性質・旧鹿沼市!N18+性質・旧粟野町!N18</f>
        <v>9122726</v>
      </c>
      <c r="O18" s="151">
        <f>性質・旧鹿沼市!O18+性質・旧粟野町!O18</f>
        <v>9535013</v>
      </c>
      <c r="P18" s="151">
        <f>性質・旧鹿沼市!P18+性質・旧粟野町!P18</f>
        <v>6008530</v>
      </c>
      <c r="Q18" s="151">
        <f>性質・旧鹿沼市!Q18+性質・旧粟野町!Q18</f>
        <v>6778249</v>
      </c>
      <c r="R18" s="16">
        <v>7529498</v>
      </c>
      <c r="S18" s="16">
        <v>6609605</v>
      </c>
      <c r="T18" s="16">
        <v>5826516</v>
      </c>
      <c r="U18" s="16">
        <v>4935614</v>
      </c>
      <c r="V18" s="16">
        <v>7307049</v>
      </c>
      <c r="W18" s="16">
        <v>6284268</v>
      </c>
      <c r="X18" s="16">
        <v>5023620</v>
      </c>
      <c r="Y18" s="16">
        <v>3524621</v>
      </c>
      <c r="Z18" s="116">
        <v>4567947</v>
      </c>
      <c r="AA18" s="116">
        <v>4919412</v>
      </c>
      <c r="AB18" s="15">
        <v>6476282</v>
      </c>
      <c r="AC18" s="15">
        <v>2845881</v>
      </c>
      <c r="AD18" s="15">
        <v>3458644</v>
      </c>
      <c r="AE18" s="15">
        <v>3365639</v>
      </c>
      <c r="AF18" s="15">
        <v>4078853</v>
      </c>
    </row>
    <row r="19" spans="1:32" ht="18" customHeight="1" x14ac:dyDescent="0.15">
      <c r="A19" s="16" t="s">
        <v>66</v>
      </c>
      <c r="B19" s="16"/>
      <c r="C19" s="16"/>
      <c r="D19" s="151">
        <f>性質・旧鹿沼市!D19+性質・旧粟野町!D19</f>
        <v>3054841</v>
      </c>
      <c r="E19" s="151">
        <f>性質・旧鹿沼市!E19+性質・旧粟野町!E19</f>
        <v>4937820</v>
      </c>
      <c r="F19" s="151">
        <f>性質・旧鹿沼市!F19+性質・旧粟野町!F19</f>
        <v>4673210</v>
      </c>
      <c r="G19" s="151">
        <f>性質・旧鹿沼市!G19+性質・旧粟野町!G19</f>
        <v>3601005</v>
      </c>
      <c r="H19" s="151">
        <f>性質・旧鹿沼市!H19+性質・旧粟野町!H19</f>
        <v>3404762</v>
      </c>
      <c r="I19" s="151">
        <f>性質・旧鹿沼市!I19+性質・旧粟野町!I19</f>
        <v>2510522</v>
      </c>
      <c r="J19" s="151">
        <f>性質・旧鹿沼市!J19+性質・旧粟野町!J19</f>
        <v>2941396</v>
      </c>
      <c r="K19" s="151">
        <f>性質・旧鹿沼市!K19+性質・旧粟野町!K19</f>
        <v>3389117</v>
      </c>
      <c r="L19" s="151">
        <f>性質・旧鹿沼市!L19+性質・旧粟野町!L19</f>
        <v>2637679</v>
      </c>
      <c r="M19" s="151">
        <f>性質・旧鹿沼市!M19+性質・旧粟野町!M19</f>
        <v>2478906</v>
      </c>
      <c r="N19" s="151">
        <f>性質・旧鹿沼市!N19+性質・旧粟野町!N19</f>
        <v>3969040</v>
      </c>
      <c r="O19" s="151">
        <f>性質・旧鹿沼市!O19+性質・旧粟野町!O19</f>
        <v>3588902</v>
      </c>
      <c r="P19" s="151">
        <f>性質・旧鹿沼市!P19+性質・旧粟野町!P19</f>
        <v>1869397</v>
      </c>
      <c r="Q19" s="151">
        <f>性質・旧鹿沼市!Q19+性質・旧粟野町!Q19</f>
        <v>2655304</v>
      </c>
      <c r="R19" s="16">
        <v>2716991</v>
      </c>
      <c r="S19" s="16">
        <v>3035094</v>
      </c>
      <c r="T19" s="16">
        <v>3211614</v>
      </c>
      <c r="U19" s="16">
        <v>2249637</v>
      </c>
      <c r="V19" s="16">
        <v>3084672</v>
      </c>
      <c r="W19" s="16">
        <v>3152560</v>
      </c>
      <c r="X19" s="16">
        <v>2075581</v>
      </c>
      <c r="Y19" s="16">
        <v>1259909</v>
      </c>
      <c r="Z19" s="116">
        <v>2351335</v>
      </c>
      <c r="AA19" s="116">
        <v>2466878</v>
      </c>
      <c r="AB19" s="15">
        <v>2201330</v>
      </c>
      <c r="AC19" s="15">
        <v>1574759</v>
      </c>
      <c r="AD19" s="15">
        <v>1510046</v>
      </c>
      <c r="AE19" s="15">
        <v>1302677</v>
      </c>
      <c r="AF19" s="15">
        <v>2098518</v>
      </c>
    </row>
    <row r="20" spans="1:32" ht="18" customHeight="1" x14ac:dyDescent="0.15">
      <c r="A20" s="16" t="s">
        <v>67</v>
      </c>
      <c r="B20" s="16"/>
      <c r="C20" s="16"/>
      <c r="D20" s="151">
        <f>性質・旧鹿沼市!D20+性質・旧粟野町!D20</f>
        <v>8080910</v>
      </c>
      <c r="E20" s="151">
        <f>性質・旧鹿沼市!E20+性質・旧粟野町!E20</f>
        <v>9191962</v>
      </c>
      <c r="F20" s="151">
        <f>性質・旧鹿沼市!F20+性質・旧粟野町!F20</f>
        <v>8795800</v>
      </c>
      <c r="G20" s="151">
        <f>性質・旧鹿沼市!G20+性質・旧粟野町!G20</f>
        <v>8915100</v>
      </c>
      <c r="H20" s="151">
        <f>性質・旧鹿沼市!H20+性質・旧粟野町!H20</f>
        <v>9693370</v>
      </c>
      <c r="I20" s="151">
        <f>性質・旧鹿沼市!I20+性質・旧粟野町!I20</f>
        <v>9951542</v>
      </c>
      <c r="J20" s="151">
        <f>性質・旧鹿沼市!J20+性質・旧粟野町!J20</f>
        <v>9956333</v>
      </c>
      <c r="K20" s="151">
        <f>性質・旧鹿沼市!K20+性質・旧粟野町!K20</f>
        <v>8301680</v>
      </c>
      <c r="L20" s="151">
        <f>性質・旧鹿沼市!L20+性質・旧粟野町!L20</f>
        <v>5548889</v>
      </c>
      <c r="M20" s="151">
        <f>性質・旧鹿沼市!M20+性質・旧粟野町!M20</f>
        <v>4724684</v>
      </c>
      <c r="N20" s="151">
        <f>性質・旧鹿沼市!N20+性質・旧粟野町!N20</f>
        <v>4962647</v>
      </c>
      <c r="O20" s="151">
        <f>性質・旧鹿沼市!O20+性質・旧粟野町!O20</f>
        <v>5738132</v>
      </c>
      <c r="P20" s="151">
        <f>性質・旧鹿沼市!P20+性質・旧粟野町!P20</f>
        <v>3981111</v>
      </c>
      <c r="Q20" s="151">
        <f>性質・旧鹿沼市!Q20+性質・旧粟野町!Q20</f>
        <v>3943245</v>
      </c>
      <c r="R20" s="16">
        <v>4607215</v>
      </c>
      <c r="S20" s="16">
        <v>3408439</v>
      </c>
      <c r="T20" s="16">
        <v>2440057</v>
      </c>
      <c r="U20" s="16">
        <v>2520933</v>
      </c>
      <c r="V20" s="16">
        <v>3981221</v>
      </c>
      <c r="W20" s="16">
        <v>2953557</v>
      </c>
      <c r="X20" s="16">
        <v>2850678</v>
      </c>
      <c r="Y20" s="16">
        <v>2167479</v>
      </c>
      <c r="Z20" s="116">
        <v>2134681</v>
      </c>
      <c r="AA20" s="116">
        <v>2371016</v>
      </c>
      <c r="AB20" s="15">
        <v>4240575</v>
      </c>
      <c r="AC20" s="15">
        <v>1228565</v>
      </c>
      <c r="AD20" s="15">
        <v>1922993</v>
      </c>
      <c r="AE20" s="15">
        <v>2052291</v>
      </c>
      <c r="AF20" s="15">
        <v>1904319</v>
      </c>
    </row>
    <row r="21" spans="1:32" ht="18" customHeight="1" x14ac:dyDescent="0.15">
      <c r="A21" s="16" t="s">
        <v>155</v>
      </c>
      <c r="B21" s="16"/>
      <c r="C21" s="16"/>
      <c r="D21" s="151">
        <f>性質・旧鹿沼市!D21+性質・旧粟野町!D21</f>
        <v>606988</v>
      </c>
      <c r="E21" s="151">
        <f>性質・旧鹿沼市!E21+性質・旧粟野町!E21</f>
        <v>241943</v>
      </c>
      <c r="F21" s="151">
        <f>性質・旧鹿沼市!F21+性質・旧粟野町!F21</f>
        <v>199473</v>
      </c>
      <c r="G21" s="151">
        <f>性質・旧鹿沼市!G21+性質・旧粟野町!G21</f>
        <v>54809</v>
      </c>
      <c r="H21" s="151">
        <f>性質・旧鹿沼市!H21+性質・旧粟野町!H21</f>
        <v>84776</v>
      </c>
      <c r="I21" s="151">
        <f>性質・旧鹿沼市!I21+性質・旧粟野町!I21</f>
        <v>27842</v>
      </c>
      <c r="J21" s="151">
        <f>性質・旧鹿沼市!J21+性質・旧粟野町!J21</f>
        <v>50632</v>
      </c>
      <c r="K21" s="151">
        <f>性質・旧鹿沼市!K21+性質・旧粟野町!K21</f>
        <v>396709</v>
      </c>
      <c r="L21" s="151">
        <f>性質・旧鹿沼市!L21+性質・旧粟野町!L21</f>
        <v>179239</v>
      </c>
      <c r="M21" s="151">
        <f>性質・旧鹿沼市!M21+性質・旧粟野町!M21</f>
        <v>30432</v>
      </c>
      <c r="N21" s="151">
        <f>性質・旧鹿沼市!N21+性質・旧粟野町!N21</f>
        <v>47486</v>
      </c>
      <c r="O21" s="151">
        <f>性質・旧鹿沼市!O21+性質・旧粟野町!O21</f>
        <v>196672</v>
      </c>
      <c r="P21" s="151">
        <f>性質・旧鹿沼市!P21+性質・旧粟野町!P21</f>
        <v>28385</v>
      </c>
      <c r="Q21" s="151">
        <f>性質・旧鹿沼市!Q21+性質・旧粟野町!Q21</f>
        <v>6206</v>
      </c>
      <c r="R21" s="16">
        <v>13563</v>
      </c>
      <c r="S21" s="16">
        <v>21131</v>
      </c>
      <c r="T21" s="16">
        <v>47637</v>
      </c>
      <c r="U21" s="16">
        <v>23150</v>
      </c>
      <c r="V21" s="16">
        <v>8002</v>
      </c>
      <c r="W21" s="16">
        <v>2886</v>
      </c>
      <c r="X21" s="16">
        <v>187540</v>
      </c>
      <c r="Y21" s="16">
        <v>151348</v>
      </c>
      <c r="Z21" s="116">
        <v>82148</v>
      </c>
      <c r="AA21" s="116">
        <v>94723</v>
      </c>
      <c r="AB21" s="15">
        <v>668040</v>
      </c>
      <c r="AC21" s="15">
        <v>1253493</v>
      </c>
      <c r="AD21" s="15">
        <v>157374</v>
      </c>
      <c r="AE21" s="15">
        <v>15875</v>
      </c>
      <c r="AF21" s="15">
        <v>1101339</v>
      </c>
    </row>
    <row r="22" spans="1:32" ht="18" customHeight="1" x14ac:dyDescent="0.15">
      <c r="A22" s="16" t="s">
        <v>156</v>
      </c>
      <c r="B22" s="16"/>
      <c r="C22" s="16"/>
      <c r="D22" s="151">
        <f>性質・旧鹿沼市!D22+性質・旧粟野町!D22</f>
        <v>0</v>
      </c>
      <c r="E22" s="151">
        <f>性質・旧鹿沼市!E22+性質・旧粟野町!E22</f>
        <v>0</v>
      </c>
      <c r="F22" s="151">
        <f>性質・旧鹿沼市!F22+性質・旧粟野町!F22</f>
        <v>0</v>
      </c>
      <c r="G22" s="151">
        <f>性質・旧鹿沼市!G22+性質・旧粟野町!G22</f>
        <v>0</v>
      </c>
      <c r="H22" s="151">
        <f>性質・旧鹿沼市!H22+性質・旧粟野町!H22</f>
        <v>0</v>
      </c>
      <c r="I22" s="151">
        <f>性質・旧鹿沼市!I22+性質・旧粟野町!I22</f>
        <v>0</v>
      </c>
      <c r="J22" s="151">
        <f>性質・旧鹿沼市!J22+性質・旧粟野町!J22</f>
        <v>0</v>
      </c>
      <c r="K22" s="151">
        <f>性質・旧鹿沼市!K22+性質・旧粟野町!K22</f>
        <v>0</v>
      </c>
      <c r="L22" s="151">
        <f>性質・旧鹿沼市!L22+性質・旧粟野町!L22</f>
        <v>0</v>
      </c>
      <c r="M22" s="151">
        <f>性質・旧鹿沼市!M22+性質・旧粟野町!M22</f>
        <v>0</v>
      </c>
      <c r="N22" s="151">
        <f>性質・旧鹿沼市!N22+性質・旧粟野町!N22</f>
        <v>0</v>
      </c>
      <c r="O22" s="151">
        <f>性質・旧鹿沼市!O22+性質・旧粟野町!O22</f>
        <v>0</v>
      </c>
      <c r="P22" s="151">
        <f>性質・旧鹿沼市!P22+性質・旧粟野町!P22</f>
        <v>0</v>
      </c>
      <c r="Q22" s="151">
        <f>性質・旧鹿沼市!Q22+性質・旧粟野町!Q22</f>
        <v>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</row>
    <row r="23" spans="1:32" ht="18" customHeight="1" x14ac:dyDescent="0.15">
      <c r="A23" s="16" t="s">
        <v>51</v>
      </c>
      <c r="B23" s="16"/>
      <c r="C23" s="16"/>
      <c r="D23" s="151">
        <f>性質・旧鹿沼市!D23+性質・旧粟野町!D23</f>
        <v>32714434</v>
      </c>
      <c r="E23" s="151">
        <f>性質・旧鹿沼市!E23+性質・旧粟野町!E23</f>
        <v>37398524</v>
      </c>
      <c r="F23" s="151">
        <f>性質・旧鹿沼市!F23+性質・旧粟野町!F23</f>
        <v>37485283</v>
      </c>
      <c r="G23" s="151">
        <f>性質・旧鹿沼市!G23+性質・旧粟野町!G23</f>
        <v>39504224</v>
      </c>
      <c r="H23" s="151">
        <f>性質・旧鹿沼市!H23+性質・旧粟野町!H23</f>
        <v>39407444</v>
      </c>
      <c r="I23" s="151">
        <f>性質・旧鹿沼市!I23+性質・旧粟野町!I23</f>
        <v>39674657</v>
      </c>
      <c r="J23" s="151">
        <f>性質・旧鹿沼市!J23+性質・旧粟野町!J23</f>
        <v>40865015</v>
      </c>
      <c r="K23" s="151">
        <f>性質・旧鹿沼市!K23+性質・旧粟野町!K23</f>
        <v>41150009</v>
      </c>
      <c r="L23" s="151">
        <f>性質・旧鹿沼市!L23+性質・旧粟野町!L23</f>
        <v>38778552</v>
      </c>
      <c r="M23" s="151">
        <f>性質・旧鹿沼市!M23+性質・旧粟野町!M23</f>
        <v>36708701</v>
      </c>
      <c r="N23" s="151">
        <f>性質・旧鹿沼市!N23+性質・旧粟野町!N23</f>
        <v>38571980</v>
      </c>
      <c r="O23" s="151">
        <f>性質・旧鹿沼市!O23+性質・旧粟野町!O23</f>
        <v>38723959</v>
      </c>
      <c r="P23" s="151">
        <f>性質・旧鹿沼市!P23+性質・旧粟野町!P23</f>
        <v>36393299</v>
      </c>
      <c r="Q23" s="151">
        <f>性質・旧鹿沼市!Q23+性質・旧粟野町!Q23</f>
        <v>37416526</v>
      </c>
      <c r="R23" s="17">
        <f t="shared" ref="R23:Y23" si="0">SUM(R4:R22)-R5-R8-R9-R13-R19-R20</f>
        <v>39164994</v>
      </c>
      <c r="S23" s="17">
        <f t="shared" si="0"/>
        <v>39177243</v>
      </c>
      <c r="T23" s="17">
        <f t="shared" si="0"/>
        <v>37546284</v>
      </c>
      <c r="U23" s="17">
        <f t="shared" si="0"/>
        <v>36630344</v>
      </c>
      <c r="V23" s="17">
        <f t="shared" si="0"/>
        <v>40432129</v>
      </c>
      <c r="W23" s="17">
        <f t="shared" si="0"/>
        <v>39696528</v>
      </c>
      <c r="X23" s="17">
        <f t="shared" si="0"/>
        <v>39804848</v>
      </c>
      <c r="Y23" s="17">
        <f t="shared" si="0"/>
        <v>38415171</v>
      </c>
      <c r="Z23" s="12">
        <f t="shared" ref="Z23:AE23" si="1">SUM(Z4:Z22)-Z5-Z8-Z9-Z13-Z19-Z20</f>
        <v>39183712</v>
      </c>
      <c r="AA23" s="12">
        <f t="shared" si="1"/>
        <v>40470859</v>
      </c>
      <c r="AB23" s="12">
        <f t="shared" si="1"/>
        <v>42805560</v>
      </c>
      <c r="AC23" s="12">
        <f t="shared" si="1"/>
        <v>39560633</v>
      </c>
      <c r="AD23" s="12">
        <f t="shared" si="1"/>
        <v>38746307</v>
      </c>
      <c r="AE23" s="12">
        <f t="shared" si="1"/>
        <v>37133886</v>
      </c>
      <c r="AF23" s="12">
        <f t="shared" ref="AF23" si="2">SUM(AF4:AF22)-AF5-AF8-AF9-AF13-AF19-AF20</f>
        <v>39980203</v>
      </c>
    </row>
    <row r="24" spans="1:32" ht="18" customHeight="1" x14ac:dyDescent="0.15">
      <c r="A24" s="16" t="s">
        <v>70</v>
      </c>
      <c r="B24" s="16"/>
      <c r="C24" s="16"/>
      <c r="D24" s="151">
        <f>性質・旧鹿沼市!D24+性質・旧粟野町!D24</f>
        <v>10685174</v>
      </c>
      <c r="E24" s="151">
        <f>性質・旧鹿沼市!E24+性質・旧粟野町!E24</f>
        <v>11148808</v>
      </c>
      <c r="F24" s="151">
        <f>性質・旧鹿沼市!F24+性質・旧粟野町!F24</f>
        <v>12044186</v>
      </c>
      <c r="G24" s="151">
        <f>性質・旧鹿沼市!G24+性質・旧粟野町!G24</f>
        <v>12618403</v>
      </c>
      <c r="H24" s="151">
        <f>性質・旧鹿沼市!H24+性質・旧粟野町!H24</f>
        <v>12892972</v>
      </c>
      <c r="I24" s="151">
        <f>性質・旧鹿沼市!I24+性質・旧粟野町!I24</f>
        <v>13948562</v>
      </c>
      <c r="J24" s="151">
        <f>性質・旧鹿沼市!J24+性質・旧粟野町!J24</f>
        <v>14627008</v>
      </c>
      <c r="K24" s="151">
        <f>性質・旧鹿沼市!K24+性質・旧粟野町!K24</f>
        <v>15794729</v>
      </c>
      <c r="L24" s="151">
        <f>性質・旧鹿沼市!L24+性質・旧粟野町!L24</f>
        <v>16690165</v>
      </c>
      <c r="M24" s="151">
        <f>性質・旧鹿沼市!M24+性質・旧粟野町!M24</f>
        <v>15599356</v>
      </c>
      <c r="N24" s="151">
        <f>性質・旧鹿沼市!N24+性質・旧粟野町!N24</f>
        <v>15572172</v>
      </c>
      <c r="O24" s="151">
        <f>性質・旧鹿沼市!O24+性質・旧粟野町!O24</f>
        <v>15801213</v>
      </c>
      <c r="P24" s="151">
        <f>性質・旧鹿沼市!P24+性質・旧粟野町!P24</f>
        <v>16039751</v>
      </c>
      <c r="Q24" s="151">
        <f>性質・旧鹿沼市!Q24+性質・旧粟野町!Q24</f>
        <v>16367211</v>
      </c>
      <c r="R24" s="17">
        <f t="shared" ref="R24:X24" si="3">SUM(R4:R7)-R5</f>
        <v>18088738</v>
      </c>
      <c r="S24" s="17">
        <f t="shared" si="3"/>
        <v>17871322</v>
      </c>
      <c r="T24" s="17">
        <f t="shared" si="3"/>
        <v>18101601</v>
      </c>
      <c r="U24" s="17">
        <f t="shared" si="3"/>
        <v>17843224</v>
      </c>
      <c r="V24" s="17">
        <f t="shared" si="3"/>
        <v>17814103</v>
      </c>
      <c r="W24" s="17">
        <f t="shared" si="3"/>
        <v>18555596</v>
      </c>
      <c r="X24" s="17">
        <f t="shared" si="3"/>
        <v>18706791</v>
      </c>
      <c r="Y24" s="17">
        <f t="shared" ref="Y24:AD24" si="4">SUM(Y4:Y7)-Y5</f>
        <v>18472245</v>
      </c>
      <c r="Z24" s="12">
        <f t="shared" si="4"/>
        <v>18053114</v>
      </c>
      <c r="AA24" s="12">
        <f t="shared" si="4"/>
        <v>18861722</v>
      </c>
      <c r="AB24" s="12">
        <f t="shared" si="4"/>
        <v>19181434</v>
      </c>
      <c r="AC24" s="12">
        <f t="shared" si="4"/>
        <v>19514454</v>
      </c>
      <c r="AD24" s="12">
        <f t="shared" si="4"/>
        <v>19198367</v>
      </c>
      <c r="AE24" s="12">
        <f t="shared" ref="AE24:AF24" si="5">SUM(AE4:AE7)-AE5</f>
        <v>19249822</v>
      </c>
      <c r="AF24" s="12">
        <f t="shared" si="5"/>
        <v>19999006</v>
      </c>
    </row>
    <row r="25" spans="1:32" ht="18" customHeight="1" x14ac:dyDescent="0.15">
      <c r="A25" s="16" t="s">
        <v>157</v>
      </c>
      <c r="B25" s="16"/>
      <c r="C25" s="16"/>
      <c r="D25" s="151">
        <f>性質・旧鹿沼市!D25+性質・旧粟野町!D25</f>
        <v>11815598</v>
      </c>
      <c r="E25" s="151">
        <f>性質・旧鹿沼市!E25+性質・旧粟野町!E25</f>
        <v>14455147</v>
      </c>
      <c r="F25" s="151">
        <f>性質・旧鹿沼市!F25+性質・旧粟野町!F25</f>
        <v>13811190</v>
      </c>
      <c r="G25" s="151">
        <f>性質・旧鹿沼市!G25+性質・旧粟野町!G25</f>
        <v>12694580</v>
      </c>
      <c r="H25" s="151">
        <f>性質・旧鹿沼市!H25+性質・旧粟野町!H25</f>
        <v>13309805</v>
      </c>
      <c r="I25" s="151">
        <f>性質・旧鹿沼市!I25+性質・旧粟野町!I25</f>
        <v>12652122</v>
      </c>
      <c r="J25" s="151">
        <f>性質・旧鹿沼市!J25+性質・旧粟野町!J25</f>
        <v>13065902</v>
      </c>
      <c r="K25" s="151">
        <f>性質・旧鹿沼市!K25+性質・旧粟野町!K25</f>
        <v>12280274</v>
      </c>
      <c r="L25" s="151">
        <f>性質・旧鹿沼市!L25+性質・旧粟野町!L25</f>
        <v>8580045</v>
      </c>
      <c r="M25" s="151">
        <f>性質・旧鹿沼市!M25+性質・旧粟野町!M25</f>
        <v>7418293</v>
      </c>
      <c r="N25" s="151">
        <f>性質・旧鹿沼市!N25+性質・旧粟野町!N25</f>
        <v>9170212</v>
      </c>
      <c r="O25" s="151">
        <f>性質・旧鹿沼市!O25+性質・旧粟野町!O25</f>
        <v>9731685</v>
      </c>
      <c r="P25" s="151">
        <f>性質・旧鹿沼市!P25+性質・旧粟野町!P25</f>
        <v>6036915</v>
      </c>
      <c r="Q25" s="151">
        <f>性質・旧鹿沼市!Q25+性質・旧粟野町!Q25</f>
        <v>6784457</v>
      </c>
      <c r="R25" s="17">
        <f t="shared" ref="R25:X25" si="6">+R18+R21+R22</f>
        <v>7543061</v>
      </c>
      <c r="S25" s="17">
        <f t="shared" si="6"/>
        <v>6630736</v>
      </c>
      <c r="T25" s="17">
        <f t="shared" si="6"/>
        <v>5874153</v>
      </c>
      <c r="U25" s="17">
        <f t="shared" si="6"/>
        <v>4958764</v>
      </c>
      <c r="V25" s="17">
        <f t="shared" si="6"/>
        <v>7315051</v>
      </c>
      <c r="W25" s="17">
        <f t="shared" si="6"/>
        <v>6287154</v>
      </c>
      <c r="X25" s="17">
        <f t="shared" si="6"/>
        <v>5211160</v>
      </c>
      <c r="Y25" s="17">
        <f t="shared" ref="Y25:AD25" si="7">+Y18+Y21+Y22</f>
        <v>3675969</v>
      </c>
      <c r="Z25" s="12">
        <f t="shared" si="7"/>
        <v>4650095</v>
      </c>
      <c r="AA25" s="12">
        <f t="shared" si="7"/>
        <v>5014135</v>
      </c>
      <c r="AB25" s="12">
        <f t="shared" si="7"/>
        <v>7144322</v>
      </c>
      <c r="AC25" s="12">
        <f t="shared" si="7"/>
        <v>4099374</v>
      </c>
      <c r="AD25" s="12">
        <f t="shared" si="7"/>
        <v>3616018</v>
      </c>
      <c r="AE25" s="12">
        <f t="shared" ref="AE25:AF25" si="8">+AE18+AE21+AE22</f>
        <v>3381514</v>
      </c>
      <c r="AF25" s="12">
        <f t="shared" si="8"/>
        <v>5180192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7" t="s">
        <v>82</v>
      </c>
      <c r="B30" s="27"/>
      <c r="C30" s="27"/>
      <c r="D30" s="27"/>
      <c r="E30" s="27"/>
      <c r="F30" s="27"/>
      <c r="G30" s="27"/>
      <c r="H30" s="27"/>
      <c r="I30" s="27"/>
      <c r="J30" s="27"/>
      <c r="K30" s="15" t="s">
        <v>168</v>
      </c>
      <c r="M30" s="27"/>
      <c r="N30" s="27"/>
      <c r="O30" s="27"/>
      <c r="P30" s="27"/>
      <c r="Q30" s="27"/>
      <c r="R30" s="28"/>
      <c r="S30" s="28"/>
      <c r="T30" s="28"/>
      <c r="U30" s="15" t="s">
        <v>168</v>
      </c>
      <c r="W30" s="28"/>
      <c r="X30" s="28"/>
      <c r="Y30" s="28"/>
      <c r="Z30" s="28"/>
      <c r="AA30" s="28"/>
      <c r="AB30" s="28"/>
      <c r="AC30" s="28"/>
      <c r="AD30" s="28"/>
      <c r="AE30" s="15" t="s">
        <v>168</v>
      </c>
    </row>
    <row r="31" spans="1:32" ht="18" customHeight="1" x14ac:dyDescent="0.15">
      <c r="L31" s="15" t="s">
        <v>252</v>
      </c>
      <c r="V31" s="15" t="s">
        <v>252</v>
      </c>
      <c r="AF31" s="15" t="s">
        <v>252</v>
      </c>
    </row>
    <row r="32" spans="1:32" s="115" customFormat="1" ht="18" customHeight="1" x14ac:dyDescent="0.2">
      <c r="A32" s="43"/>
      <c r="B32" s="114" t="s">
        <v>169</v>
      </c>
      <c r="C32" s="43" t="s">
        <v>170</v>
      </c>
      <c r="D32" s="150" t="s">
        <v>172</v>
      </c>
      <c r="E32" s="150" t="s">
        <v>174</v>
      </c>
      <c r="F32" s="150" t="s">
        <v>176</v>
      </c>
      <c r="G32" s="150" t="s">
        <v>178</v>
      </c>
      <c r="H32" s="150" t="s">
        <v>180</v>
      </c>
      <c r="I32" s="150" t="s">
        <v>182</v>
      </c>
      <c r="J32" s="135" t="s">
        <v>207</v>
      </c>
      <c r="K32" s="135" t="s">
        <v>208</v>
      </c>
      <c r="L32" s="150" t="s">
        <v>188</v>
      </c>
      <c r="M32" s="150" t="s">
        <v>190</v>
      </c>
      <c r="N32" s="150" t="s">
        <v>192</v>
      </c>
      <c r="O32" s="131" t="s">
        <v>214</v>
      </c>
      <c r="P32" s="131" t="s">
        <v>196</v>
      </c>
      <c r="Q32" s="131" t="s">
        <v>161</v>
      </c>
      <c r="R32" s="39" t="s">
        <v>165</v>
      </c>
      <c r="S32" s="39" t="s">
        <v>219</v>
      </c>
      <c r="T32" s="39" t="s">
        <v>221</v>
      </c>
      <c r="U32" s="39" t="s">
        <v>229</v>
      </c>
      <c r="V32" s="39" t="s">
        <v>230</v>
      </c>
      <c r="W32" s="39" t="s">
        <v>231</v>
      </c>
      <c r="X32" s="39" t="s">
        <v>232</v>
      </c>
      <c r="Y32" s="39" t="s">
        <v>234</v>
      </c>
      <c r="Z32" s="39" t="s">
        <v>237</v>
      </c>
      <c r="AA32" s="39" t="s">
        <v>241</v>
      </c>
      <c r="AB32" s="39" t="s">
        <v>238</v>
      </c>
      <c r="AC32" s="39" t="s">
        <v>242</v>
      </c>
      <c r="AD32" s="39" t="s">
        <v>245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6" t="s">
        <v>52</v>
      </c>
      <c r="B33" s="16"/>
      <c r="C33" s="16"/>
      <c r="D33" s="152">
        <f t="shared" ref="D33:Q33" si="9">D4/D$23*100</f>
        <v>18.902812134851548</v>
      </c>
      <c r="E33" s="152">
        <f t="shared" si="9"/>
        <v>17.038220545816195</v>
      </c>
      <c r="F33" s="152">
        <f t="shared" si="9"/>
        <v>18.350889867898289</v>
      </c>
      <c r="G33" s="152">
        <f t="shared" si="9"/>
        <v>18.10068715689745</v>
      </c>
      <c r="H33" s="152">
        <f t="shared" si="9"/>
        <v>17.728787484922901</v>
      </c>
      <c r="I33" s="152">
        <f t="shared" si="9"/>
        <v>18.682578654681247</v>
      </c>
      <c r="J33" s="152">
        <f t="shared" si="9"/>
        <v>17.804809321616546</v>
      </c>
      <c r="K33" s="152">
        <f t="shared" si="9"/>
        <v>18.914839119476255</v>
      </c>
      <c r="L33" s="152">
        <f t="shared" si="9"/>
        <v>20.394835784482101</v>
      </c>
      <c r="M33" s="152">
        <f t="shared" si="9"/>
        <v>21.383014887941691</v>
      </c>
      <c r="N33" s="152">
        <f t="shared" si="9"/>
        <v>19.305742147538187</v>
      </c>
      <c r="O33" s="152">
        <f t="shared" si="9"/>
        <v>19.890889771885153</v>
      </c>
      <c r="P33" s="152">
        <f t="shared" si="9"/>
        <v>20.936516362531464</v>
      </c>
      <c r="Q33" s="152">
        <f t="shared" si="9"/>
        <v>20.166570247595942</v>
      </c>
      <c r="R33" s="29">
        <f t="shared" ref="R33:S51" si="10">R4/R$23*100</f>
        <v>22.680501368135022</v>
      </c>
      <c r="S33" s="29">
        <f t="shared" si="10"/>
        <v>21.038341059374698</v>
      </c>
      <c r="T33" s="29">
        <f t="shared" ref="T33:U51" si="11">T4/T$23*100</f>
        <v>21.741168846429648</v>
      </c>
      <c r="U33" s="29">
        <f t="shared" si="11"/>
        <v>22.316252339863365</v>
      </c>
      <c r="V33" s="29">
        <f t="shared" ref="V33:X51" si="12">V4/V$23*100</f>
        <v>20.422070774457609</v>
      </c>
      <c r="W33" s="29">
        <f t="shared" si="12"/>
        <v>19.518928708324314</v>
      </c>
      <c r="X33" s="29">
        <f t="shared" si="12"/>
        <v>19.463237241855566</v>
      </c>
      <c r="Y33" s="29">
        <f t="shared" ref="Y33:AB51" si="13">Y4/Y$23*100</f>
        <v>19.757590041705136</v>
      </c>
      <c r="Z33" s="117">
        <f t="shared" si="13"/>
        <v>18.215155317597269</v>
      </c>
      <c r="AA33" s="117">
        <f t="shared" si="13"/>
        <v>18.300763025563654</v>
      </c>
      <c r="AB33" s="117">
        <f t="shared" si="13"/>
        <v>17.475290593091177</v>
      </c>
      <c r="AC33" s="117">
        <f t="shared" ref="AC33" si="14">AC4/AC$23*100</f>
        <v>18.167770470204559</v>
      </c>
      <c r="AD33" s="117">
        <f t="shared" ref="AD33:AE33" si="15">AD4/AD$23*100</f>
        <v>17.445298722275648</v>
      </c>
      <c r="AE33" s="117">
        <f t="shared" si="15"/>
        <v>18.463540282317879</v>
      </c>
      <c r="AF33" s="117">
        <f t="shared" ref="AF33" si="16">AF4/AF$23*100</f>
        <v>17.508457873513048</v>
      </c>
    </row>
    <row r="34" spans="1:32" ht="18" customHeight="1" x14ac:dyDescent="0.15">
      <c r="A34" s="16" t="s">
        <v>53</v>
      </c>
      <c r="B34" s="29" t="e">
        <f t="shared" ref="B34:Q49" si="17">B5/B$23*100</f>
        <v>#DIV/0!</v>
      </c>
      <c r="C34" s="29" t="e">
        <f t="shared" si="17"/>
        <v>#DIV/0!</v>
      </c>
      <c r="D34" s="152">
        <f t="shared" si="17"/>
        <v>13.624848285622182</v>
      </c>
      <c r="E34" s="152">
        <f t="shared" si="17"/>
        <v>12.607989555951459</v>
      </c>
      <c r="F34" s="152">
        <f t="shared" si="17"/>
        <v>13.088485953273981</v>
      </c>
      <c r="G34" s="152">
        <f t="shared" si="17"/>
        <v>12.786463037471638</v>
      </c>
      <c r="H34" s="152">
        <f t="shared" si="17"/>
        <v>13.150053578709647</v>
      </c>
      <c r="I34" s="152">
        <f t="shared" si="17"/>
        <v>13.446598920817387</v>
      </c>
      <c r="J34" s="152">
        <f t="shared" si="17"/>
        <v>13.262628191865339</v>
      </c>
      <c r="K34" s="152">
        <f t="shared" si="17"/>
        <v>13.533309312277428</v>
      </c>
      <c r="L34" s="152">
        <f t="shared" si="17"/>
        <v>14.277897740998686</v>
      </c>
      <c r="M34" s="152">
        <f t="shared" si="17"/>
        <v>14.705679724270276</v>
      </c>
      <c r="N34" s="152">
        <f t="shared" si="17"/>
        <v>14.053069093160373</v>
      </c>
      <c r="O34" s="152">
        <f t="shared" si="17"/>
        <v>13.936710345138007</v>
      </c>
      <c r="P34" s="152">
        <f t="shared" si="17"/>
        <v>14.231924948601115</v>
      </c>
      <c r="Q34" s="152">
        <f t="shared" si="17"/>
        <v>13.822862656998142</v>
      </c>
      <c r="R34" s="29">
        <f t="shared" si="10"/>
        <v>15.406002615498931</v>
      </c>
      <c r="S34" s="29">
        <f t="shared" si="10"/>
        <v>14.903613814785283</v>
      </c>
      <c r="T34" s="29">
        <f t="shared" si="11"/>
        <v>15.234951080644892</v>
      </c>
      <c r="U34" s="29">
        <f t="shared" si="11"/>
        <v>15.350669379463103</v>
      </c>
      <c r="V34" s="29">
        <f t="shared" si="12"/>
        <v>13.068174075127233</v>
      </c>
      <c r="W34" s="29">
        <f t="shared" si="12"/>
        <v>12.772152264802605</v>
      </c>
      <c r="X34" s="29">
        <f t="shared" si="12"/>
        <v>12.724228968290497</v>
      </c>
      <c r="Y34" s="29">
        <f t="shared" si="13"/>
        <v>12.846424658632912</v>
      </c>
      <c r="Z34" s="117">
        <f t="shared" si="13"/>
        <v>11.84854053643514</v>
      </c>
      <c r="AA34" s="117">
        <f t="shared" si="13"/>
        <v>12.067314904287057</v>
      </c>
      <c r="AB34" s="117">
        <f t="shared" si="13"/>
        <v>11.548833843080198</v>
      </c>
      <c r="AC34" s="117">
        <f t="shared" ref="AC34" si="18">AC5/AC$23*100</f>
        <v>12.195300312813497</v>
      </c>
      <c r="AD34" s="117">
        <f t="shared" ref="AD34:AE34" si="19">AD5/AD$23*100</f>
        <v>12.10929082867175</v>
      </c>
      <c r="AE34" s="117">
        <f t="shared" si="19"/>
        <v>12.597273013656581</v>
      </c>
      <c r="AF34" s="117">
        <f t="shared" ref="AF34" si="20">AF5/AF$23*100</f>
        <v>11.84547762301257</v>
      </c>
    </row>
    <row r="35" spans="1:32" ht="18" customHeight="1" x14ac:dyDescent="0.15">
      <c r="A35" s="16" t="s">
        <v>54</v>
      </c>
      <c r="B35" s="29" t="e">
        <f t="shared" si="17"/>
        <v>#DIV/0!</v>
      </c>
      <c r="C35" s="29" t="e">
        <f t="shared" si="17"/>
        <v>#DIV/0!</v>
      </c>
      <c r="D35" s="152">
        <f t="shared" si="17"/>
        <v>6.2212508399197741</v>
      </c>
      <c r="E35" s="152">
        <f t="shared" si="17"/>
        <v>5.9721126962122888</v>
      </c>
      <c r="F35" s="152">
        <f t="shared" si="17"/>
        <v>6.8192522382717504</v>
      </c>
      <c r="G35" s="152">
        <f t="shared" si="17"/>
        <v>7.1555816410923549</v>
      </c>
      <c r="H35" s="152">
        <f t="shared" si="17"/>
        <v>7.7650582971075215</v>
      </c>
      <c r="I35" s="152">
        <f t="shared" si="17"/>
        <v>8.3677547609296283</v>
      </c>
      <c r="J35" s="152">
        <f t="shared" si="17"/>
        <v>9.2810047910174518</v>
      </c>
      <c r="K35" s="152">
        <f t="shared" si="17"/>
        <v>9.9017451004688724</v>
      </c>
      <c r="L35" s="152">
        <f t="shared" si="17"/>
        <v>11.391580582998561</v>
      </c>
      <c r="M35" s="152">
        <f t="shared" si="17"/>
        <v>8.7211721275563523</v>
      </c>
      <c r="N35" s="152">
        <f t="shared" si="17"/>
        <v>9.4071084761528958</v>
      </c>
      <c r="O35" s="152">
        <f t="shared" si="17"/>
        <v>9.8354819557576754</v>
      </c>
      <c r="P35" s="152">
        <f t="shared" si="17"/>
        <v>11.437773201050007</v>
      </c>
      <c r="Q35" s="152">
        <f t="shared" si="17"/>
        <v>12.276169091700282</v>
      </c>
      <c r="R35" s="29">
        <f t="shared" si="10"/>
        <v>12.143096460068396</v>
      </c>
      <c r="S35" s="29">
        <f t="shared" si="10"/>
        <v>13.103545851860989</v>
      </c>
      <c r="T35" s="29">
        <f t="shared" si="11"/>
        <v>14.485180477514101</v>
      </c>
      <c r="U35" s="29">
        <f t="shared" si="11"/>
        <v>15.24885761378599</v>
      </c>
      <c r="V35" s="29">
        <f t="shared" si="12"/>
        <v>14.43223778792356</v>
      </c>
      <c r="W35" s="29">
        <f t="shared" si="12"/>
        <v>18.274835018316967</v>
      </c>
      <c r="X35" s="29">
        <f t="shared" si="12"/>
        <v>18.470574237590355</v>
      </c>
      <c r="Y35" s="29">
        <f t="shared" si="13"/>
        <v>19.058332448917124</v>
      </c>
      <c r="Z35" s="117">
        <f t="shared" si="13"/>
        <v>18.806980308552696</v>
      </c>
      <c r="AA35" s="117">
        <f t="shared" si="13"/>
        <v>19.480856583745851</v>
      </c>
      <c r="AB35" s="117">
        <f t="shared" si="13"/>
        <v>19.183774257362828</v>
      </c>
      <c r="AC35" s="117">
        <f t="shared" ref="AC35" si="21">AC6/AC$23*100</f>
        <v>22.298803965042723</v>
      </c>
      <c r="AD35" s="117">
        <f t="shared" ref="AD35:AE35" si="22">AD6/AD$23*100</f>
        <v>23.133293709772136</v>
      </c>
      <c r="AE35" s="117">
        <f t="shared" si="22"/>
        <v>24.100760690653274</v>
      </c>
      <c r="AF35" s="117">
        <f t="shared" ref="AF35" si="23">AF6/AF$23*100</f>
        <v>23.694236870182976</v>
      </c>
    </row>
    <row r="36" spans="1:32" ht="18" customHeight="1" x14ac:dyDescent="0.15">
      <c r="A36" s="16" t="s">
        <v>55</v>
      </c>
      <c r="B36" s="29" t="e">
        <f t="shared" si="17"/>
        <v>#DIV/0!</v>
      </c>
      <c r="C36" s="29" t="e">
        <f t="shared" si="17"/>
        <v>#DIV/0!</v>
      </c>
      <c r="D36" s="152">
        <f t="shared" si="17"/>
        <v>7.5378929068435045</v>
      </c>
      <c r="E36" s="152">
        <f t="shared" si="17"/>
        <v>6.8004903081201817</v>
      </c>
      <c r="F36" s="152">
        <f t="shared" si="17"/>
        <v>6.960296925062563</v>
      </c>
      <c r="G36" s="152">
        <f t="shared" si="17"/>
        <v>6.6856394900960456</v>
      </c>
      <c r="H36" s="152">
        <f t="shared" si="17"/>
        <v>7.2232520332960446</v>
      </c>
      <c r="I36" s="152">
        <f t="shared" si="17"/>
        <v>8.107026608950898</v>
      </c>
      <c r="J36" s="152">
        <f t="shared" si="17"/>
        <v>8.7076586170346442</v>
      </c>
      <c r="K36" s="152">
        <f t="shared" si="17"/>
        <v>9.5667099368070616</v>
      </c>
      <c r="L36" s="152">
        <f t="shared" si="17"/>
        <v>11.25326443339091</v>
      </c>
      <c r="M36" s="152">
        <f t="shared" si="17"/>
        <v>12.39079530490605</v>
      </c>
      <c r="N36" s="152">
        <f t="shared" si="17"/>
        <v>11.658869988006838</v>
      </c>
      <c r="O36" s="152">
        <f t="shared" si="17"/>
        <v>11.078373985469822</v>
      </c>
      <c r="P36" s="152">
        <f t="shared" si="17"/>
        <v>11.699074052066564</v>
      </c>
      <c r="Q36" s="152">
        <f t="shared" si="17"/>
        <v>11.300528007330236</v>
      </c>
      <c r="R36" s="29">
        <f t="shared" si="10"/>
        <v>11.362386523026149</v>
      </c>
      <c r="S36" s="29">
        <f t="shared" si="10"/>
        <v>11.474702290817145</v>
      </c>
      <c r="T36" s="29">
        <f t="shared" si="11"/>
        <v>11.985082198813602</v>
      </c>
      <c r="U36" s="29">
        <f t="shared" si="11"/>
        <v>11.14648281763338</v>
      </c>
      <c r="V36" s="29">
        <f t="shared" si="12"/>
        <v>9.2049666739043108</v>
      </c>
      <c r="W36" s="29">
        <f t="shared" si="12"/>
        <v>8.9498608039473879</v>
      </c>
      <c r="X36" s="29">
        <f t="shared" si="12"/>
        <v>9.0624513878309507</v>
      </c>
      <c r="Y36" s="29">
        <f t="shared" si="13"/>
        <v>9.2698845463944437</v>
      </c>
      <c r="Z36" s="117">
        <f t="shared" si="13"/>
        <v>9.0508704228940839</v>
      </c>
      <c r="AA36" s="117">
        <f t="shared" si="13"/>
        <v>8.824067707581893</v>
      </c>
      <c r="AB36" s="117">
        <f t="shared" si="13"/>
        <v>8.1515485371526495</v>
      </c>
      <c r="AC36" s="117">
        <f t="shared" ref="AC36" si="24">AC7/AC$23*100</f>
        <v>8.8613875313875798</v>
      </c>
      <c r="AD36" s="117">
        <f t="shared" ref="AD36:AE36" si="25">AD7/AD$23*100</f>
        <v>8.9703026407136033</v>
      </c>
      <c r="AE36" s="117">
        <f t="shared" si="25"/>
        <v>9.2746635781668534</v>
      </c>
      <c r="AF36" s="117">
        <f t="shared" ref="AF36" si="26">AF7/AF$23*100</f>
        <v>8.8195775294087433</v>
      </c>
    </row>
    <row r="37" spans="1:32" ht="18" customHeight="1" x14ac:dyDescent="0.15">
      <c r="A37" s="16" t="s">
        <v>56</v>
      </c>
      <c r="B37" s="29" t="e">
        <f t="shared" si="17"/>
        <v>#DIV/0!</v>
      </c>
      <c r="C37" s="29" t="e">
        <f t="shared" si="17"/>
        <v>#DIV/0!</v>
      </c>
      <c r="D37" s="152">
        <f t="shared" si="17"/>
        <v>7.5378929068435045</v>
      </c>
      <c r="E37" s="152">
        <f t="shared" si="17"/>
        <v>6.8004903081201817</v>
      </c>
      <c r="F37" s="152">
        <f t="shared" si="17"/>
        <v>6.960296925062563</v>
      </c>
      <c r="G37" s="152">
        <f t="shared" si="17"/>
        <v>6.6856394900960456</v>
      </c>
      <c r="H37" s="152">
        <f t="shared" si="17"/>
        <v>7.2198161342308831</v>
      </c>
      <c r="I37" s="152">
        <f t="shared" si="17"/>
        <v>8.107026608950898</v>
      </c>
      <c r="J37" s="152">
        <f t="shared" si="17"/>
        <v>8.7073967793722833</v>
      </c>
      <c r="K37" s="152">
        <f t="shared" si="17"/>
        <v>9.5657476040892231</v>
      </c>
      <c r="L37" s="152">
        <f t="shared" si="17"/>
        <v>11.25326443339091</v>
      </c>
      <c r="M37" s="152">
        <f t="shared" si="17"/>
        <v>12.39079530490605</v>
      </c>
      <c r="N37" s="152">
        <f t="shared" si="17"/>
        <v>11.658869988006838</v>
      </c>
      <c r="O37" s="152">
        <f t="shared" si="17"/>
        <v>11.078371403089236</v>
      </c>
      <c r="P37" s="152">
        <f t="shared" si="17"/>
        <v>11.699074052066564</v>
      </c>
      <c r="Q37" s="152">
        <f t="shared" si="17"/>
        <v>11.300528007330236</v>
      </c>
      <c r="R37" s="29">
        <f t="shared" si="10"/>
        <v>11.362386523026149</v>
      </c>
      <c r="S37" s="29">
        <f t="shared" si="10"/>
        <v>11.474702290817145</v>
      </c>
      <c r="T37" s="29">
        <f t="shared" si="11"/>
        <v>11.985082198813602</v>
      </c>
      <c r="U37" s="29">
        <f t="shared" si="11"/>
        <v>11.14648281763338</v>
      </c>
      <c r="V37" s="29">
        <f t="shared" si="12"/>
        <v>9.2049666739043108</v>
      </c>
      <c r="W37" s="29">
        <f t="shared" si="12"/>
        <v>8.9498608039473879</v>
      </c>
      <c r="X37" s="29">
        <f t="shared" si="12"/>
        <v>9.0624513878309507</v>
      </c>
      <c r="Y37" s="29">
        <f t="shared" si="13"/>
        <v>9.2698845463944437</v>
      </c>
      <c r="Z37" s="117">
        <f t="shared" si="13"/>
        <v>9.0508704228940839</v>
      </c>
      <c r="AA37" s="117">
        <f t="shared" si="13"/>
        <v>8.824067707581893</v>
      </c>
      <c r="AB37" s="117">
        <f t="shared" si="13"/>
        <v>8.1515485371526495</v>
      </c>
      <c r="AC37" s="117">
        <f t="shared" ref="AC37" si="27">AC8/AC$23*100</f>
        <v>8.8613875313875798</v>
      </c>
      <c r="AD37" s="117">
        <f t="shared" ref="AD37:AE37" si="28">AD8/AD$23*100</f>
        <v>8.9703026407136033</v>
      </c>
      <c r="AE37" s="117">
        <f t="shared" si="28"/>
        <v>9.2746635781668534</v>
      </c>
      <c r="AF37" s="117">
        <f t="shared" ref="AF37" si="29">AF8/AF$23*100</f>
        <v>8.8195775294087433</v>
      </c>
    </row>
    <row r="38" spans="1:32" ht="18" customHeight="1" x14ac:dyDescent="0.15">
      <c r="A38" s="16" t="s">
        <v>57</v>
      </c>
      <c r="B38" s="29" t="e">
        <f t="shared" si="17"/>
        <v>#DIV/0!</v>
      </c>
      <c r="C38" s="29" t="e">
        <f t="shared" si="17"/>
        <v>#DIV/0!</v>
      </c>
      <c r="D38" s="152">
        <f t="shared" si="17"/>
        <v>0</v>
      </c>
      <c r="E38" s="152">
        <f t="shared" si="17"/>
        <v>0</v>
      </c>
      <c r="F38" s="152">
        <f t="shared" si="17"/>
        <v>2.8544535731529622E-4</v>
      </c>
      <c r="G38" s="152">
        <f t="shared" si="17"/>
        <v>0</v>
      </c>
      <c r="H38" s="152">
        <f t="shared" si="17"/>
        <v>3.4358990651613941E-3</v>
      </c>
      <c r="I38" s="152">
        <f t="shared" si="17"/>
        <v>0</v>
      </c>
      <c r="J38" s="152">
        <f t="shared" si="17"/>
        <v>2.6183766236229203E-4</v>
      </c>
      <c r="K38" s="152">
        <f t="shared" si="17"/>
        <v>9.6233271783731573E-4</v>
      </c>
      <c r="L38" s="152">
        <f t="shared" si="17"/>
        <v>0</v>
      </c>
      <c r="M38" s="152">
        <f t="shared" si="17"/>
        <v>0</v>
      </c>
      <c r="N38" s="152">
        <f t="shared" si="17"/>
        <v>0</v>
      </c>
      <c r="O38" s="152">
        <f t="shared" si="17"/>
        <v>2.5823805876873279E-6</v>
      </c>
      <c r="P38" s="152">
        <f t="shared" si="17"/>
        <v>0</v>
      </c>
      <c r="Q38" s="152">
        <f t="shared" si="17"/>
        <v>2.6726158382528619E-6</v>
      </c>
      <c r="R38" s="29">
        <f t="shared" si="10"/>
        <v>2.5533005315920638E-6</v>
      </c>
      <c r="S38" s="29">
        <f t="shared" si="10"/>
        <v>2.5525022268667552E-6</v>
      </c>
      <c r="T38" s="29">
        <f t="shared" si="11"/>
        <v>0</v>
      </c>
      <c r="U38" s="29">
        <f t="shared" si="11"/>
        <v>0</v>
      </c>
      <c r="V38" s="29">
        <f t="shared" si="12"/>
        <v>0</v>
      </c>
      <c r="W38" s="29">
        <f t="shared" si="12"/>
        <v>0</v>
      </c>
      <c r="X38" s="29">
        <f t="shared" si="12"/>
        <v>0</v>
      </c>
      <c r="Y38" s="29">
        <f t="shared" si="13"/>
        <v>0</v>
      </c>
      <c r="Z38" s="117">
        <f t="shared" si="13"/>
        <v>0</v>
      </c>
      <c r="AA38" s="117">
        <f t="shared" si="13"/>
        <v>0</v>
      </c>
      <c r="AB38" s="117">
        <f t="shared" si="13"/>
        <v>0</v>
      </c>
      <c r="AC38" s="117">
        <f t="shared" ref="AC38" si="30">AC9/AC$23*100</f>
        <v>0</v>
      </c>
      <c r="AD38" s="117">
        <f t="shared" ref="AD38:AE38" si="31">AD9/AD$23*100</f>
        <v>0</v>
      </c>
      <c r="AE38" s="117">
        <f t="shared" si="31"/>
        <v>0</v>
      </c>
      <c r="AF38" s="117">
        <f t="shared" ref="AF38" si="32">AF9/AF$23*100</f>
        <v>0</v>
      </c>
    </row>
    <row r="39" spans="1:32" ht="18" customHeight="1" x14ac:dyDescent="0.15">
      <c r="A39" s="16" t="s">
        <v>58</v>
      </c>
      <c r="B39" s="29" t="e">
        <f t="shared" si="17"/>
        <v>#DIV/0!</v>
      </c>
      <c r="C39" s="29" t="e">
        <f t="shared" si="17"/>
        <v>#DIV/0!</v>
      </c>
      <c r="D39" s="152">
        <f t="shared" si="17"/>
        <v>9.3539475572158768</v>
      </c>
      <c r="E39" s="152">
        <f t="shared" si="17"/>
        <v>9.1771215355985696</v>
      </c>
      <c r="F39" s="152">
        <f t="shared" si="17"/>
        <v>9.906157037683295</v>
      </c>
      <c r="G39" s="152">
        <f t="shared" si="17"/>
        <v>9.7329237501285935</v>
      </c>
      <c r="H39" s="152">
        <f t="shared" si="17"/>
        <v>10.58803255547353</v>
      </c>
      <c r="I39" s="152">
        <f t="shared" si="17"/>
        <v>10.814510633324442</v>
      </c>
      <c r="J39" s="152">
        <f t="shared" si="17"/>
        <v>10.53929137184949</v>
      </c>
      <c r="K39" s="152">
        <f t="shared" si="17"/>
        <v>11.308527295826352</v>
      </c>
      <c r="L39" s="152">
        <f t="shared" si="17"/>
        <v>11.6401380845783</v>
      </c>
      <c r="M39" s="152">
        <f t="shared" si="17"/>
        <v>12.794931098215651</v>
      </c>
      <c r="N39" s="152">
        <f t="shared" si="17"/>
        <v>12.326992288184325</v>
      </c>
      <c r="O39" s="152">
        <f t="shared" si="17"/>
        <v>13.254711379071546</v>
      </c>
      <c r="P39" s="152">
        <f t="shared" si="17"/>
        <v>13.473147900112052</v>
      </c>
      <c r="Q39" s="152">
        <f t="shared" si="17"/>
        <v>12.815457533390459</v>
      </c>
      <c r="R39" s="29">
        <f t="shared" si="10"/>
        <v>12.581344963310858</v>
      </c>
      <c r="S39" s="29">
        <f t="shared" si="10"/>
        <v>12.176719530774536</v>
      </c>
      <c r="T39" s="29">
        <f t="shared" si="11"/>
        <v>13.040984295543067</v>
      </c>
      <c r="U39" s="29">
        <f t="shared" si="11"/>
        <v>12.511252965574116</v>
      </c>
      <c r="V39" s="29">
        <f t="shared" si="12"/>
        <v>11.0019039561335</v>
      </c>
      <c r="W39" s="29">
        <f t="shared" si="12"/>
        <v>12.13605885129299</v>
      </c>
      <c r="X39" s="29">
        <f t="shared" si="12"/>
        <v>12.43035521703286</v>
      </c>
      <c r="Y39" s="29">
        <f t="shared" si="13"/>
        <v>12.617189703515832</v>
      </c>
      <c r="Z39" s="117">
        <f t="shared" si="13"/>
        <v>12.578900130748206</v>
      </c>
      <c r="AA39" s="117">
        <f t="shared" si="13"/>
        <v>12.199941197195741</v>
      </c>
      <c r="AB39" s="117">
        <f t="shared" si="13"/>
        <v>12.376457637746125</v>
      </c>
      <c r="AC39" s="117">
        <f t="shared" ref="AC39" si="33">AC10/AC$23*100</f>
        <v>13.499887628188356</v>
      </c>
      <c r="AD39" s="117">
        <f t="shared" ref="AD39:AE39" si="34">AD10/AD$23*100</f>
        <v>13.267741877954975</v>
      </c>
      <c r="AE39" s="117">
        <f t="shared" si="34"/>
        <v>14.141913399529477</v>
      </c>
      <c r="AF39" s="117">
        <f t="shared" ref="AF39" si="35">AF10/AF$23*100</f>
        <v>14.011014401302566</v>
      </c>
    </row>
    <row r="40" spans="1:32" ht="18" customHeight="1" x14ac:dyDescent="0.15">
      <c r="A40" s="16" t="s">
        <v>59</v>
      </c>
      <c r="B40" s="29" t="e">
        <f t="shared" si="17"/>
        <v>#DIV/0!</v>
      </c>
      <c r="C40" s="29" t="e">
        <f t="shared" si="17"/>
        <v>#DIV/0!</v>
      </c>
      <c r="D40" s="152">
        <f t="shared" si="17"/>
        <v>1.6184232317759186</v>
      </c>
      <c r="E40" s="152">
        <f t="shared" si="17"/>
        <v>1.4738121750473361</v>
      </c>
      <c r="F40" s="152">
        <f t="shared" si="17"/>
        <v>1.467231820018539</v>
      </c>
      <c r="G40" s="152">
        <f t="shared" si="17"/>
        <v>1.8199142451197117</v>
      </c>
      <c r="H40" s="152">
        <f t="shared" si="17"/>
        <v>1.852837753192011</v>
      </c>
      <c r="I40" s="152">
        <f t="shared" si="17"/>
        <v>1.7635640807178246</v>
      </c>
      <c r="J40" s="152">
        <f t="shared" si="17"/>
        <v>1.6348042451471021</v>
      </c>
      <c r="K40" s="152">
        <f t="shared" si="17"/>
        <v>1.5963277189076679</v>
      </c>
      <c r="L40" s="152">
        <f t="shared" si="17"/>
        <v>1.5617189625852972</v>
      </c>
      <c r="M40" s="152">
        <f t="shared" si="17"/>
        <v>1.7778101164625792</v>
      </c>
      <c r="N40" s="152">
        <f t="shared" si="17"/>
        <v>1.8675292271747523</v>
      </c>
      <c r="O40" s="152">
        <f t="shared" si="17"/>
        <v>1.7859124373104516</v>
      </c>
      <c r="P40" s="152">
        <f t="shared" si="17"/>
        <v>1.9426488376335433</v>
      </c>
      <c r="Q40" s="152">
        <f t="shared" si="17"/>
        <v>1.7568279855804891</v>
      </c>
      <c r="R40" s="29">
        <f t="shared" si="10"/>
        <v>1.643038678877367</v>
      </c>
      <c r="S40" s="29">
        <f t="shared" si="10"/>
        <v>1.6382061392119909</v>
      </c>
      <c r="T40" s="29">
        <f t="shared" si="11"/>
        <v>1.7857479584397751</v>
      </c>
      <c r="U40" s="29">
        <f t="shared" si="11"/>
        <v>1.7354983070866057</v>
      </c>
      <c r="V40" s="29">
        <f t="shared" si="12"/>
        <v>1.5602591691374945</v>
      </c>
      <c r="W40" s="29">
        <f t="shared" si="12"/>
        <v>1.9620154185776653</v>
      </c>
      <c r="X40" s="29">
        <f t="shared" si="12"/>
        <v>1.6893645718732551</v>
      </c>
      <c r="Y40" s="29">
        <f t="shared" si="13"/>
        <v>1.7872730541795585</v>
      </c>
      <c r="Z40" s="117">
        <f t="shared" si="13"/>
        <v>1.44339311191344</v>
      </c>
      <c r="AA40" s="117">
        <f t="shared" si="13"/>
        <v>1.5199973887384006</v>
      </c>
      <c r="AB40" s="117">
        <f t="shared" si="13"/>
        <v>1.3375715678056777</v>
      </c>
      <c r="AC40" s="117">
        <f t="shared" ref="AC40" si="36">AC11/AC$23*100</f>
        <v>2.0109208060447368</v>
      </c>
      <c r="AD40" s="117">
        <f t="shared" ref="AD40:AE40" si="37">AD11/AD$23*100</f>
        <v>2.2179817033917582</v>
      </c>
      <c r="AE40" s="117">
        <f t="shared" si="37"/>
        <v>1.9913267359090832</v>
      </c>
      <c r="AF40" s="117">
        <f t="shared" ref="AF40" si="38">AF11/AF$23*100</f>
        <v>2.1066051115348263</v>
      </c>
    </row>
    <row r="41" spans="1:32" ht="18" customHeight="1" x14ac:dyDescent="0.15">
      <c r="A41" s="16" t="s">
        <v>60</v>
      </c>
      <c r="B41" s="29" t="e">
        <f t="shared" si="17"/>
        <v>#DIV/0!</v>
      </c>
      <c r="C41" s="29" t="e">
        <f t="shared" si="17"/>
        <v>#DIV/0!</v>
      </c>
      <c r="D41" s="152">
        <f t="shared" si="17"/>
        <v>5.9573031280321098</v>
      </c>
      <c r="E41" s="152">
        <f t="shared" si="17"/>
        <v>5.2782083057609439</v>
      </c>
      <c r="F41" s="152">
        <f t="shared" si="17"/>
        <v>5.815140838072371</v>
      </c>
      <c r="G41" s="152">
        <f t="shared" si="17"/>
        <v>5.4777306852047012</v>
      </c>
      <c r="H41" s="152">
        <f t="shared" si="17"/>
        <v>5.8385897852192592</v>
      </c>
      <c r="I41" s="152">
        <f t="shared" si="17"/>
        <v>6.2860959327260231</v>
      </c>
      <c r="J41" s="152">
        <f t="shared" si="17"/>
        <v>6.4597627090067142</v>
      </c>
      <c r="K41" s="152">
        <f t="shared" si="17"/>
        <v>6.6342075405135397</v>
      </c>
      <c r="L41" s="152">
        <f t="shared" si="17"/>
        <v>8.1951022823131723</v>
      </c>
      <c r="M41" s="152">
        <f t="shared" si="17"/>
        <v>7.1671699851215118</v>
      </c>
      <c r="N41" s="152">
        <f t="shared" si="17"/>
        <v>6.7241972022177761</v>
      </c>
      <c r="O41" s="152">
        <f t="shared" si="17"/>
        <v>6.8996767608394585</v>
      </c>
      <c r="P41" s="152">
        <f t="shared" si="17"/>
        <v>8.236505297307616</v>
      </c>
      <c r="Q41" s="152">
        <f t="shared" si="17"/>
        <v>7.8870844396403879</v>
      </c>
      <c r="R41" s="29">
        <f t="shared" si="10"/>
        <v>4.7056077679981261</v>
      </c>
      <c r="S41" s="29">
        <f t="shared" si="10"/>
        <v>3.9438124831806061</v>
      </c>
      <c r="T41" s="29">
        <f t="shared" si="11"/>
        <v>4.3700010365872695</v>
      </c>
      <c r="U41" s="29">
        <f t="shared" si="11"/>
        <v>4.6471963244462025</v>
      </c>
      <c r="V41" s="29">
        <f t="shared" si="12"/>
        <v>8.3029191957712634</v>
      </c>
      <c r="W41" s="29">
        <f t="shared" si="12"/>
        <v>3.9182872617978077</v>
      </c>
      <c r="X41" s="29">
        <f t="shared" si="12"/>
        <v>4.3150748873604536</v>
      </c>
      <c r="Y41" s="29">
        <f t="shared" si="13"/>
        <v>4.8479935179775717</v>
      </c>
      <c r="Z41" s="117">
        <f t="shared" si="13"/>
        <v>4.5497603698189701</v>
      </c>
      <c r="AA41" s="117">
        <f t="shared" si="13"/>
        <v>5.6039408503782928</v>
      </c>
      <c r="AB41" s="117">
        <f t="shared" si="13"/>
        <v>5.4164645901139945</v>
      </c>
      <c r="AC41" s="117">
        <f t="shared" ref="AC41" si="39">AC12/AC$23*100</f>
        <v>4.9109932088295958</v>
      </c>
      <c r="AD41" s="117">
        <f t="shared" ref="AD41:AE41" si="40">AD12/AD$23*100</f>
        <v>4.9416657954008372</v>
      </c>
      <c r="AE41" s="117">
        <f t="shared" si="40"/>
        <v>5.1008235442959027</v>
      </c>
      <c r="AF41" s="117">
        <f t="shared" ref="AF41" si="41">AF12/AF$23*100</f>
        <v>4.6456742603332959</v>
      </c>
    </row>
    <row r="42" spans="1:32" ht="18" customHeight="1" x14ac:dyDescent="0.15">
      <c r="A42" s="16" t="s">
        <v>61</v>
      </c>
      <c r="B42" s="29" t="e">
        <f t="shared" si="17"/>
        <v>#DIV/0!</v>
      </c>
      <c r="C42" s="29" t="e">
        <f t="shared" si="17"/>
        <v>#DIV/0!</v>
      </c>
      <c r="D42" s="152">
        <f t="shared" si="17"/>
        <v>2.768374351211456</v>
      </c>
      <c r="E42" s="152">
        <f t="shared" si="17"/>
        <v>2.3819736843090387</v>
      </c>
      <c r="F42" s="152">
        <f t="shared" si="17"/>
        <v>2.7475662915496728</v>
      </c>
      <c r="G42" s="152">
        <f t="shared" si="17"/>
        <v>2.6026735773875727</v>
      </c>
      <c r="H42" s="152">
        <f t="shared" si="17"/>
        <v>2.6735710136389459</v>
      </c>
      <c r="I42" s="152">
        <f t="shared" si="17"/>
        <v>2.8343181391587078</v>
      </c>
      <c r="J42" s="152">
        <f t="shared" si="17"/>
        <v>2.9276533974109635</v>
      </c>
      <c r="K42" s="152">
        <f t="shared" si="17"/>
        <v>2.8296105597449563</v>
      </c>
      <c r="L42" s="152">
        <f t="shared" si="17"/>
        <v>3.2913658044787235</v>
      </c>
      <c r="M42" s="152">
        <f t="shared" si="17"/>
        <v>3.1051248585451172</v>
      </c>
      <c r="N42" s="152">
        <f t="shared" si="17"/>
        <v>3.0803837396991289</v>
      </c>
      <c r="O42" s="152">
        <f t="shared" si="17"/>
        <v>3.1573372960135613</v>
      </c>
      <c r="P42" s="152">
        <f t="shared" si="17"/>
        <v>3.4470494142341974</v>
      </c>
      <c r="Q42" s="152">
        <f t="shared" si="17"/>
        <v>3.1499583900440142</v>
      </c>
      <c r="R42" s="29">
        <f t="shared" si="10"/>
        <v>0.10538237284039927</v>
      </c>
      <c r="S42" s="29">
        <f t="shared" si="10"/>
        <v>0.11292780352103898</v>
      </c>
      <c r="T42" s="29">
        <f t="shared" si="11"/>
        <v>0.20575405012117845</v>
      </c>
      <c r="U42" s="29">
        <f t="shared" si="11"/>
        <v>0.15172393685410107</v>
      </c>
      <c r="V42" s="29">
        <f t="shared" si="12"/>
        <v>0.15891322467832453</v>
      </c>
      <c r="W42" s="29">
        <f t="shared" si="12"/>
        <v>0.18350471356084341</v>
      </c>
      <c r="X42" s="29">
        <f t="shared" si="12"/>
        <v>0.21910898893521716</v>
      </c>
      <c r="Y42" s="29">
        <f t="shared" si="13"/>
        <v>0.17052898189624094</v>
      </c>
      <c r="Z42" s="117">
        <f t="shared" si="13"/>
        <v>0.17666524294584443</v>
      </c>
      <c r="AA42" s="117">
        <f t="shared" si="13"/>
        <v>0.21453214027406733</v>
      </c>
      <c r="AB42" s="117">
        <f t="shared" si="13"/>
        <v>0.19526435350921703</v>
      </c>
      <c r="AC42" s="117">
        <f t="shared" ref="AC42" si="42">AC13/AC$23*100</f>
        <v>0.20953911430082525</v>
      </c>
      <c r="AD42" s="117">
        <f t="shared" ref="AD42:AE42" si="43">AD13/AD$23*100</f>
        <v>0.20995549330675567</v>
      </c>
      <c r="AE42" s="117">
        <f t="shared" si="43"/>
        <v>0.2033291102364024</v>
      </c>
      <c r="AF42" s="117">
        <f t="shared" ref="AF42" si="44">AF13/AF$23*100</f>
        <v>0.18964636072508187</v>
      </c>
    </row>
    <row r="43" spans="1:32" ht="18" customHeight="1" x14ac:dyDescent="0.15">
      <c r="A43" s="16" t="s">
        <v>62</v>
      </c>
      <c r="B43" s="29" t="e">
        <f t="shared" si="17"/>
        <v>#DIV/0!</v>
      </c>
      <c r="C43" s="29" t="e">
        <f t="shared" si="17"/>
        <v>#DIV/0!</v>
      </c>
      <c r="D43" s="152">
        <f t="shared" si="17"/>
        <v>4.9729027865803817</v>
      </c>
      <c r="E43" s="152">
        <f t="shared" si="17"/>
        <v>5.2833448721131351</v>
      </c>
      <c r="F43" s="152">
        <f t="shared" si="17"/>
        <v>4.5954808451092655</v>
      </c>
      <c r="G43" s="152">
        <f t="shared" si="17"/>
        <v>5.2791873598124592</v>
      </c>
      <c r="H43" s="152">
        <f t="shared" si="17"/>
        <v>5.529993267261891</v>
      </c>
      <c r="I43" s="152">
        <f t="shared" si="17"/>
        <v>5.4901470225690927</v>
      </c>
      <c r="J43" s="152">
        <f t="shared" si="17"/>
        <v>5.7009180101854851</v>
      </c>
      <c r="K43" s="152">
        <f t="shared" si="17"/>
        <v>5.3697217903403125</v>
      </c>
      <c r="L43" s="152">
        <f t="shared" si="17"/>
        <v>5.5246002996708077</v>
      </c>
      <c r="M43" s="152">
        <f t="shared" si="17"/>
        <v>6.9830991840326897</v>
      </c>
      <c r="N43" s="152">
        <f t="shared" si="17"/>
        <v>7.3251774993142682</v>
      </c>
      <c r="O43" s="152">
        <f t="shared" si="17"/>
        <v>7.1693341065669447</v>
      </c>
      <c r="P43" s="152">
        <f t="shared" si="17"/>
        <v>8.4449008044035789</v>
      </c>
      <c r="Q43" s="152">
        <f t="shared" si="17"/>
        <v>8.6071913784833995</v>
      </c>
      <c r="R43" s="29">
        <f t="shared" si="10"/>
        <v>8.9582089556811884</v>
      </c>
      <c r="S43" s="29">
        <f t="shared" si="10"/>
        <v>8.4900078343950849</v>
      </c>
      <c r="T43" s="29">
        <f t="shared" si="11"/>
        <v>8.7122549864055792</v>
      </c>
      <c r="U43" s="29">
        <f t="shared" si="11"/>
        <v>9.800008976164678</v>
      </c>
      <c r="V43" s="29">
        <f t="shared" si="12"/>
        <v>8.7042510177982457</v>
      </c>
      <c r="W43" s="29">
        <f t="shared" si="12"/>
        <v>9.6735009167552377</v>
      </c>
      <c r="X43" s="29">
        <f t="shared" si="12"/>
        <v>9.7641021013319786</v>
      </c>
      <c r="Y43" s="29">
        <f t="shared" si="13"/>
        <v>10.48581561696029</v>
      </c>
      <c r="Z43" s="117">
        <f t="shared" si="13"/>
        <v>10.708577074065877</v>
      </c>
      <c r="AA43" s="117">
        <f t="shared" si="13"/>
        <v>10.810185669644422</v>
      </c>
      <c r="AB43" s="117">
        <f t="shared" si="13"/>
        <v>10.106570267974533</v>
      </c>
      <c r="AC43" s="117">
        <f t="shared" ref="AC43" si="45">AC14/AC$23*100</f>
        <v>10.899863508250739</v>
      </c>
      <c r="AD43" s="117">
        <f t="shared" ref="AD43:AE43" si="46">AD14/AD$23*100</f>
        <v>11.466073398943543</v>
      </c>
      <c r="AE43" s="117">
        <f t="shared" si="46"/>
        <v>10.847878942699399</v>
      </c>
      <c r="AF43" s="117">
        <f t="shared" ref="AF43" si="47">AF14/AF$23*100</f>
        <v>9.9857872157377479</v>
      </c>
    </row>
    <row r="44" spans="1:32" ht="18" customHeight="1" x14ac:dyDescent="0.15">
      <c r="A44" s="16" t="s">
        <v>63</v>
      </c>
      <c r="B44" s="29" t="e">
        <f t="shared" si="17"/>
        <v>#DIV/0!</v>
      </c>
      <c r="C44" s="29" t="e">
        <f t="shared" si="17"/>
        <v>#DIV/0!</v>
      </c>
      <c r="D44" s="152">
        <f t="shared" si="17"/>
        <v>5.6200269275635337</v>
      </c>
      <c r="E44" s="152">
        <f t="shared" si="17"/>
        <v>6.8045733569592217</v>
      </c>
      <c r="F44" s="152">
        <f t="shared" si="17"/>
        <v>4.6771609007193575</v>
      </c>
      <c r="G44" s="152">
        <f t="shared" si="17"/>
        <v>8.0531843885858887</v>
      </c>
      <c r="H44" s="152">
        <f t="shared" si="17"/>
        <v>3.5953866990206218</v>
      </c>
      <c r="I44" s="152">
        <f t="shared" si="17"/>
        <v>2.2371107077245806</v>
      </c>
      <c r="J44" s="152">
        <f t="shared" si="17"/>
        <v>2.4285125063578223</v>
      </c>
      <c r="K44" s="152">
        <f t="shared" si="17"/>
        <v>1.3446339707969444</v>
      </c>
      <c r="L44" s="152">
        <f t="shared" si="17"/>
        <v>3.3461847672909504</v>
      </c>
      <c r="M44" s="152">
        <f t="shared" si="17"/>
        <v>4.2676939181258415</v>
      </c>
      <c r="N44" s="152">
        <f t="shared" si="17"/>
        <v>3.8617359025904294</v>
      </c>
      <c r="O44" s="152">
        <f t="shared" si="17"/>
        <v>1.3778498216052755</v>
      </c>
      <c r="P44" s="152">
        <f t="shared" si="17"/>
        <v>3.4850619065889021</v>
      </c>
      <c r="Q44" s="152">
        <f t="shared" si="17"/>
        <v>2.0352611036096722</v>
      </c>
      <c r="R44" s="29">
        <f t="shared" si="10"/>
        <v>0.13619305035512069</v>
      </c>
      <c r="S44" s="29">
        <f t="shared" si="10"/>
        <v>4.8486617600937354</v>
      </c>
      <c r="T44" s="29">
        <f t="shared" si="11"/>
        <v>1.8163581780822839</v>
      </c>
      <c r="U44" s="29">
        <f t="shared" si="11"/>
        <v>1.9183903924025394</v>
      </c>
      <c r="V44" s="29">
        <f t="shared" si="12"/>
        <v>1.1797869956340907</v>
      </c>
      <c r="W44" s="29">
        <f t="shared" si="12"/>
        <v>2.5836969923414963</v>
      </c>
      <c r="X44" s="29">
        <f t="shared" si="12"/>
        <v>3.6226140092282226</v>
      </c>
      <c r="Y44" s="29">
        <f t="shared" si="13"/>
        <v>1.6179258970368764</v>
      </c>
      <c r="Z44" s="117">
        <f t="shared" si="13"/>
        <v>1.486959683656311</v>
      </c>
      <c r="AA44" s="117">
        <f t="shared" si="13"/>
        <v>1.8635260496941763</v>
      </c>
      <c r="AB44" s="117">
        <f t="shared" si="13"/>
        <v>1.9294736478158443</v>
      </c>
      <c r="AC44" s="117">
        <f t="shared" ref="AC44" si="48">AC15/AC$23*100</f>
        <v>2.8809928294120066</v>
      </c>
      <c r="AD44" s="117">
        <f t="shared" ref="AD44:AE44" si="49">AD15/AD$23*100</f>
        <v>3.8483951515688966</v>
      </c>
      <c r="AE44" s="117">
        <f t="shared" si="49"/>
        <v>2.3065374843882482</v>
      </c>
      <c r="AF44" s="117">
        <f t="shared" ref="AF44" si="50">AF15/AF$23*100</f>
        <v>2.3070418126691354</v>
      </c>
    </row>
    <row r="45" spans="1:32" ht="18" customHeight="1" x14ac:dyDescent="0.15">
      <c r="A45" s="16" t="s">
        <v>64</v>
      </c>
      <c r="B45" s="29" t="e">
        <f t="shared" si="17"/>
        <v>#DIV/0!</v>
      </c>
      <c r="C45" s="29" t="e">
        <f t="shared" si="17"/>
        <v>#DIV/0!</v>
      </c>
      <c r="D45" s="152">
        <f t="shared" si="17"/>
        <v>3.698055726716837</v>
      </c>
      <c r="E45" s="152">
        <f t="shared" si="17"/>
        <v>3.5204651392124462</v>
      </c>
      <c r="F45" s="152">
        <f t="shared" si="17"/>
        <v>4.5640898589454428</v>
      </c>
      <c r="G45" s="152">
        <f t="shared" si="17"/>
        <v>5.5604104512975621</v>
      </c>
      <c r="H45" s="152">
        <f t="shared" si="17"/>
        <v>6.1032123778441454</v>
      </c>
      <c r="I45" s="152">
        <f t="shared" si="17"/>
        <v>6.3615294771168411</v>
      </c>
      <c r="J45" s="152">
        <f t="shared" si="17"/>
        <v>5.4699184620389838</v>
      </c>
      <c r="K45" s="152">
        <f t="shared" si="17"/>
        <v>5.5205868849263195</v>
      </c>
      <c r="L45" s="152">
        <f t="shared" si="17"/>
        <v>4.5668260124823643</v>
      </c>
      <c r="M45" s="152">
        <f t="shared" si="17"/>
        <v>4.3057720838446452</v>
      </c>
      <c r="N45" s="152">
        <f t="shared" si="17"/>
        <v>3.7483634493225395</v>
      </c>
      <c r="O45" s="152">
        <f t="shared" si="17"/>
        <v>3.576855352005718</v>
      </c>
      <c r="P45" s="152">
        <f t="shared" si="17"/>
        <v>3.7563865809472232</v>
      </c>
      <c r="Q45" s="152">
        <f t="shared" si="17"/>
        <v>5.0226576352919565</v>
      </c>
      <c r="R45" s="29">
        <f t="shared" si="10"/>
        <v>6.5299180181158709</v>
      </c>
      <c r="S45" s="29">
        <f t="shared" si="10"/>
        <v>6.3610320920234233</v>
      </c>
      <c r="T45" s="29">
        <f t="shared" si="11"/>
        <v>6.4181211648002234</v>
      </c>
      <c r="U45" s="29">
        <f t="shared" si="11"/>
        <v>7.1387454073595382</v>
      </c>
      <c r="V45" s="29">
        <f t="shared" si="12"/>
        <v>7.0994282789313425</v>
      </c>
      <c r="W45" s="29">
        <f t="shared" si="12"/>
        <v>7.1447684291180327</v>
      </c>
      <c r="X45" s="29">
        <f t="shared" si="12"/>
        <v>8.0904516957331438</v>
      </c>
      <c r="Y45" s="29">
        <f t="shared" si="13"/>
        <v>10.988937157145545</v>
      </c>
      <c r="Z45" s="117">
        <f t="shared" si="13"/>
        <v>11.29198275038363</v>
      </c>
      <c r="AA45" s="117">
        <f t="shared" si="13"/>
        <v>9.0072241856788864</v>
      </c>
      <c r="AB45" s="117">
        <f t="shared" si="13"/>
        <v>7.3326736059521238</v>
      </c>
      <c r="AC45" s="117">
        <f t="shared" ref="AC45" si="51">AC16/AC$23*100</f>
        <v>6.1071242211923149</v>
      </c>
      <c r="AD45" s="117">
        <f t="shared" ref="AD45:AE45" si="52">AD16/AD$23*100</f>
        <v>5.3766982231364651</v>
      </c>
      <c r="AE45" s="117">
        <f t="shared" si="52"/>
        <v>4.6662797424433311</v>
      </c>
      <c r="AF45" s="117">
        <f t="shared" ref="AF45" si="53">AF16/AF$23*100</f>
        <v>3.9647122352030078</v>
      </c>
    </row>
    <row r="46" spans="1:32" ht="18" customHeight="1" x14ac:dyDescent="0.15">
      <c r="A46" s="16" t="s">
        <v>72</v>
      </c>
      <c r="B46" s="29" t="e">
        <f t="shared" si="17"/>
        <v>#DIV/0!</v>
      </c>
      <c r="C46" s="29" t="e">
        <f t="shared" si="17"/>
        <v>#DIV/0!</v>
      </c>
      <c r="D46" s="152">
        <f t="shared" si="17"/>
        <v>0</v>
      </c>
      <c r="E46" s="152">
        <f t="shared" si="17"/>
        <v>0</v>
      </c>
      <c r="F46" s="152">
        <f t="shared" si="17"/>
        <v>0</v>
      </c>
      <c r="G46" s="152">
        <f t="shared" si="17"/>
        <v>0</v>
      </c>
      <c r="H46" s="152">
        <f t="shared" si="17"/>
        <v>0</v>
      </c>
      <c r="I46" s="152">
        <f t="shared" si="17"/>
        <v>0</v>
      </c>
      <c r="J46" s="152">
        <f t="shared" si="17"/>
        <v>0</v>
      </c>
      <c r="K46" s="152">
        <f t="shared" si="17"/>
        <v>0</v>
      </c>
      <c r="L46" s="152">
        <f t="shared" si="17"/>
        <v>0</v>
      </c>
      <c r="M46" s="152">
        <f t="shared" si="17"/>
        <v>0</v>
      </c>
      <c r="N46" s="152">
        <f t="shared" si="17"/>
        <v>0</v>
      </c>
      <c r="O46" s="152">
        <f t="shared" si="17"/>
        <v>0</v>
      </c>
      <c r="P46" s="152">
        <f t="shared" si="17"/>
        <v>0</v>
      </c>
      <c r="Q46" s="152">
        <f t="shared" si="17"/>
        <v>5.3452316765057238E-6</v>
      </c>
      <c r="R46" s="29">
        <f t="shared" si="10"/>
        <v>2.5533005315920638E-6</v>
      </c>
      <c r="S46" s="29">
        <f t="shared" si="10"/>
        <v>2.5525022268667552E-6</v>
      </c>
      <c r="T46" s="29">
        <f t="shared" si="11"/>
        <v>2.6633794172547142E-6</v>
      </c>
      <c r="U46" s="29">
        <f t="shared" si="11"/>
        <v>2.7299770922162238E-6</v>
      </c>
      <c r="V46" s="29">
        <f t="shared" si="12"/>
        <v>2.4732805932628478E-6</v>
      </c>
      <c r="W46" s="29">
        <f t="shared" si="12"/>
        <v>2.5191119989133559E-6</v>
      </c>
      <c r="X46" s="29">
        <f t="shared" si="12"/>
        <v>2.5122567984683676E-6</v>
      </c>
      <c r="Y46" s="29">
        <f t="shared" si="13"/>
        <v>2.6031382236981321E-6</v>
      </c>
      <c r="Z46" s="117">
        <f t="shared" si="13"/>
        <v>2.5520808237871902E-6</v>
      </c>
      <c r="AA46" s="117">
        <f t="shared" si="13"/>
        <v>2.4709137011398743E-6</v>
      </c>
      <c r="AB46" s="117">
        <f t="shared" si="13"/>
        <v>2.3361451175968732E-6</v>
      </c>
      <c r="AC46" s="117">
        <f t="shared" ref="AC46" si="54">AC17/AC$23*100</f>
        <v>0</v>
      </c>
      <c r="AD46" s="117">
        <f t="shared" ref="AD46:AE46" si="55">AD17/AD$23*100</f>
        <v>0</v>
      </c>
      <c r="AE46" s="117">
        <f t="shared" si="55"/>
        <v>0</v>
      </c>
      <c r="AF46" s="117">
        <f t="shared" ref="AF46" si="56">AF17/AF$23*100</f>
        <v>0</v>
      </c>
    </row>
    <row r="47" spans="1:32" ht="18" customHeight="1" x14ac:dyDescent="0.15">
      <c r="A47" s="16" t="s">
        <v>65</v>
      </c>
      <c r="B47" s="29" t="e">
        <f t="shared" si="17"/>
        <v>#DIV/0!</v>
      </c>
      <c r="C47" s="29" t="e">
        <f t="shared" si="17"/>
        <v>#DIV/0!</v>
      </c>
      <c r="D47" s="152">
        <f t="shared" si="17"/>
        <v>34.261971336566603</v>
      </c>
      <c r="E47" s="152">
        <f t="shared" si="17"/>
        <v>38.004719116722363</v>
      </c>
      <c r="F47" s="152">
        <f t="shared" si="17"/>
        <v>36.312162829342917</v>
      </c>
      <c r="G47" s="152">
        <f t="shared" si="17"/>
        <v>31.995998706366187</v>
      </c>
      <c r="H47" s="152">
        <f t="shared" si="17"/>
        <v>33.559722878753568</v>
      </c>
      <c r="I47" s="152">
        <f t="shared" si="17"/>
        <v>31.819506341289856</v>
      </c>
      <c r="J47" s="152">
        <f t="shared" si="17"/>
        <v>31.849419362748304</v>
      </c>
      <c r="K47" s="152">
        <f t="shared" si="17"/>
        <v>28.878644959713128</v>
      </c>
      <c r="L47" s="152">
        <f t="shared" si="17"/>
        <v>21.663537101643197</v>
      </c>
      <c r="M47" s="152">
        <f t="shared" si="17"/>
        <v>20.125639967483458</v>
      </c>
      <c r="N47" s="152">
        <f t="shared" si="17"/>
        <v>23.651173727664489</v>
      </c>
      <c r="O47" s="152">
        <f t="shared" si="17"/>
        <v>24.623032474546314</v>
      </c>
      <c r="P47" s="152">
        <f t="shared" si="17"/>
        <v>16.50998992973954</v>
      </c>
      <c r="Q47" s="152">
        <f t="shared" si="17"/>
        <v>18.115655633021625</v>
      </c>
      <c r="R47" s="29">
        <f t="shared" si="10"/>
        <v>19.225071246021383</v>
      </c>
      <c r="S47" s="29">
        <f t="shared" si="10"/>
        <v>16.871031481209638</v>
      </c>
      <c r="T47" s="29">
        <f t="shared" si="11"/>
        <v>15.518222788705268</v>
      </c>
      <c r="U47" s="29">
        <f t="shared" si="11"/>
        <v>13.474113156021685</v>
      </c>
      <c r="V47" s="29">
        <f t="shared" si="12"/>
        <v>18.072382485720702</v>
      </c>
      <c r="W47" s="29">
        <f t="shared" si="12"/>
        <v>15.830774923187239</v>
      </c>
      <c r="X47" s="29">
        <f t="shared" si="12"/>
        <v>12.62062349792166</v>
      </c>
      <c r="Y47" s="29">
        <f t="shared" si="13"/>
        <v>9.1750756491491341</v>
      </c>
      <c r="Z47" s="117">
        <f t="shared" si="13"/>
        <v>11.657769942776223</v>
      </c>
      <c r="AA47" s="117">
        <f t="shared" si="13"/>
        <v>12.155442512351913</v>
      </c>
      <c r="AB47" s="117">
        <f t="shared" si="13"/>
        <v>15.129534574480511</v>
      </c>
      <c r="AC47" s="117">
        <f t="shared" ref="AC47" si="57">AC18/AC$23*100</f>
        <v>7.1937195747095357</v>
      </c>
      <c r="AD47" s="117">
        <f t="shared" ref="AD47:AE47" si="58">AD18/AD$23*100</f>
        <v>8.9263836163792334</v>
      </c>
      <c r="AE47" s="117">
        <f t="shared" si="58"/>
        <v>9.0635248893692406</v>
      </c>
      <c r="AF47" s="117">
        <f t="shared" ref="AF47" si="59">AF18/AF$23*100</f>
        <v>10.202181814834708</v>
      </c>
    </row>
    <row r="48" spans="1:32" ht="18" customHeight="1" x14ac:dyDescent="0.15">
      <c r="A48" s="16" t="s">
        <v>66</v>
      </c>
      <c r="B48" s="29" t="e">
        <f t="shared" si="17"/>
        <v>#DIV/0!</v>
      </c>
      <c r="C48" s="29" t="e">
        <f t="shared" si="17"/>
        <v>#DIV/0!</v>
      </c>
      <c r="D48" s="152">
        <f t="shared" si="17"/>
        <v>9.3378995950227957</v>
      </c>
      <c r="E48" s="152">
        <f t="shared" si="17"/>
        <v>13.203248342100347</v>
      </c>
      <c r="F48" s="152">
        <f t="shared" si="17"/>
        <v>12.466785965041268</v>
      </c>
      <c r="G48" s="152">
        <f t="shared" si="17"/>
        <v>9.1154935735479832</v>
      </c>
      <c r="H48" s="152">
        <f t="shared" si="17"/>
        <v>8.6398955486684201</v>
      </c>
      <c r="I48" s="152">
        <f t="shared" si="17"/>
        <v>6.3277724114918001</v>
      </c>
      <c r="J48" s="152">
        <f t="shared" si="17"/>
        <v>7.1978341375868826</v>
      </c>
      <c r="K48" s="152">
        <f t="shared" si="17"/>
        <v>8.2360054890874981</v>
      </c>
      <c r="L48" s="152">
        <f t="shared" si="17"/>
        <v>6.8019017316582637</v>
      </c>
      <c r="M48" s="152">
        <f t="shared" si="17"/>
        <v>6.7529112512044493</v>
      </c>
      <c r="N48" s="152">
        <f t="shared" si="17"/>
        <v>10.28995659543534</v>
      </c>
      <c r="O48" s="152">
        <f t="shared" si="17"/>
        <v>9.267910855912227</v>
      </c>
      <c r="P48" s="152">
        <f t="shared" si="17"/>
        <v>5.1366516676600273</v>
      </c>
      <c r="Q48" s="152">
        <f t="shared" si="17"/>
        <v>7.0966075257761769</v>
      </c>
      <c r="R48" s="29">
        <f t="shared" si="10"/>
        <v>6.9372945646308537</v>
      </c>
      <c r="S48" s="29">
        <f t="shared" si="10"/>
        <v>7.7470841937499273</v>
      </c>
      <c r="T48" s="29">
        <f t="shared" si="11"/>
        <v>8.5537466237670827</v>
      </c>
      <c r="U48" s="29">
        <f t="shared" si="11"/>
        <v>6.1414574758020288</v>
      </c>
      <c r="V48" s="29">
        <f t="shared" si="12"/>
        <v>7.629259394181295</v>
      </c>
      <c r="W48" s="29">
        <f t="shared" si="12"/>
        <v>7.9416517232942896</v>
      </c>
      <c r="X48" s="29">
        <f t="shared" si="12"/>
        <v>5.2143924780217725</v>
      </c>
      <c r="Y48" s="29">
        <f t="shared" si="13"/>
        <v>3.2797172762812901</v>
      </c>
      <c r="Z48" s="117">
        <f t="shared" si="13"/>
        <v>6.0007969637996528</v>
      </c>
      <c r="AA48" s="117">
        <f t="shared" si="13"/>
        <v>6.0954426492405309</v>
      </c>
      <c r="AB48" s="117">
        <f t="shared" si="13"/>
        <v>5.1426263317195247</v>
      </c>
      <c r="AC48" s="117">
        <f t="shared" ref="AC48" si="60">AC19/AC$23*100</f>
        <v>3.9806213414229239</v>
      </c>
      <c r="AD48" s="117">
        <f t="shared" ref="AD48:AE48" si="61">AD19/AD$23*100</f>
        <v>3.8972643250878076</v>
      </c>
      <c r="AE48" s="117">
        <f t="shared" si="61"/>
        <v>3.5080546108209627</v>
      </c>
      <c r="AF48" s="117">
        <f t="shared" ref="AF48" si="62">AF19/AF$23*100</f>
        <v>5.2488928082731343</v>
      </c>
    </row>
    <row r="49" spans="1:32" ht="18" customHeight="1" x14ac:dyDescent="0.15">
      <c r="A49" s="16" t="s">
        <v>67</v>
      </c>
      <c r="B49" s="29" t="e">
        <f t="shared" si="17"/>
        <v>#DIV/0!</v>
      </c>
      <c r="C49" s="29" t="e">
        <f t="shared" si="17"/>
        <v>#DIV/0!</v>
      </c>
      <c r="D49" s="152">
        <f t="shared" si="17"/>
        <v>24.7013596506056</v>
      </c>
      <c r="E49" s="152">
        <f t="shared" si="17"/>
        <v>24.57840849547966</v>
      </c>
      <c r="F49" s="152">
        <f t="shared" si="17"/>
        <v>23.464675456765256</v>
      </c>
      <c r="G49" s="152">
        <f t="shared" si="17"/>
        <v>22.567460127808108</v>
      </c>
      <c r="H49" s="152">
        <f t="shared" si="17"/>
        <v>24.597814565187225</v>
      </c>
      <c r="I49" s="152">
        <f t="shared" si="17"/>
        <v>25.082868391275571</v>
      </c>
      <c r="J49" s="152">
        <f t="shared" si="17"/>
        <v>24.363952882435012</v>
      </c>
      <c r="K49" s="152">
        <f t="shared" si="17"/>
        <v>20.174187568221431</v>
      </c>
      <c r="L49" s="152">
        <f t="shared" si="17"/>
        <v>14.309170182527703</v>
      </c>
      <c r="M49" s="152">
        <f t="shared" si="17"/>
        <v>12.870746910929917</v>
      </c>
      <c r="N49" s="152">
        <f t="shared" si="17"/>
        <v>12.865937916591266</v>
      </c>
      <c r="O49" s="152">
        <f t="shared" si="17"/>
        <v>14.818040686387462</v>
      </c>
      <c r="P49" s="152">
        <f t="shared" si="17"/>
        <v>10.939131953934707</v>
      </c>
      <c r="Q49" s="152">
        <f t="shared" ref="B49:Q51" si="63">Q20/Q$23*100</f>
        <v>10.538779041111408</v>
      </c>
      <c r="R49" s="29">
        <f t="shared" si="10"/>
        <v>11.763604508658931</v>
      </c>
      <c r="S49" s="29">
        <f t="shared" si="10"/>
        <v>8.7000481376394969</v>
      </c>
      <c r="T49" s="29">
        <f t="shared" si="11"/>
        <v>6.4987975907282864</v>
      </c>
      <c r="U49" s="29">
        <f t="shared" si="11"/>
        <v>6.8820893410119215</v>
      </c>
      <c r="V49" s="29">
        <f t="shared" si="12"/>
        <v>9.8466766367905088</v>
      </c>
      <c r="W49" s="29">
        <f t="shared" si="12"/>
        <v>7.4403408781745339</v>
      </c>
      <c r="X49" s="29">
        <f t="shared" si="12"/>
        <v>7.161635185744208</v>
      </c>
      <c r="Y49" s="29">
        <f t="shared" si="13"/>
        <v>5.6422474339630035</v>
      </c>
      <c r="Z49" s="117">
        <f t="shared" si="13"/>
        <v>5.4478784450028623</v>
      </c>
      <c r="AA49" s="117">
        <f t="shared" si="13"/>
        <v>5.8585759200218606</v>
      </c>
      <c r="AB49" s="117">
        <f t="shared" si="13"/>
        <v>9.9065985820533591</v>
      </c>
      <c r="AC49" s="117">
        <f t="shared" ref="AC49" si="64">AC20/AC$23*100</f>
        <v>3.1055241204052524</v>
      </c>
      <c r="AD49" s="117">
        <f t="shared" ref="AD49:AE49" si="65">AD20/AD$23*100</f>
        <v>4.9630355739451497</v>
      </c>
      <c r="AE49" s="117">
        <f t="shared" si="65"/>
        <v>5.5267337224011515</v>
      </c>
      <c r="AF49" s="117">
        <f t="shared" ref="AF49" si="66">AF20/AF$23*100</f>
        <v>4.7631549044410804</v>
      </c>
    </row>
    <row r="50" spans="1:32" ht="18" customHeight="1" x14ac:dyDescent="0.15">
      <c r="A50" s="16" t="s">
        <v>68</v>
      </c>
      <c r="B50" s="29" t="e">
        <f t="shared" si="63"/>
        <v>#DIV/0!</v>
      </c>
      <c r="C50" s="29" t="e">
        <f t="shared" si="63"/>
        <v>#DIV/0!</v>
      </c>
      <c r="D50" s="152">
        <f t="shared" si="63"/>
        <v>1.8554134239339124</v>
      </c>
      <c r="E50" s="152">
        <f t="shared" si="63"/>
        <v>0.64693194843732338</v>
      </c>
      <c r="F50" s="152">
        <f t="shared" si="63"/>
        <v>0.53213683887620644</v>
      </c>
      <c r="G50" s="152">
        <f t="shared" si="63"/>
        <v>0.13874212539904593</v>
      </c>
      <c r="H50" s="152">
        <f t="shared" si="63"/>
        <v>0.21512686790850991</v>
      </c>
      <c r="I50" s="152">
        <f t="shared" si="63"/>
        <v>7.0175779969565963E-2</v>
      </c>
      <c r="J50" s="152">
        <f t="shared" si="63"/>
        <v>0.12390060299745392</v>
      </c>
      <c r="K50" s="152">
        <f t="shared" si="63"/>
        <v>0.96405568222354465</v>
      </c>
      <c r="L50" s="152">
        <f t="shared" si="63"/>
        <v>0.46221168856433831</v>
      </c>
      <c r="M50" s="152">
        <f t="shared" si="63"/>
        <v>8.2901326309530815E-2</v>
      </c>
      <c r="N50" s="152">
        <f t="shared" si="63"/>
        <v>0.12311009183350193</v>
      </c>
      <c r="O50" s="152">
        <f t="shared" si="63"/>
        <v>0.50788195494164223</v>
      </c>
      <c r="P50" s="152">
        <f t="shared" si="63"/>
        <v>7.7995127619510399E-2</v>
      </c>
      <c r="Q50" s="152">
        <f t="shared" si="63"/>
        <v>1.6586253892197259E-2</v>
      </c>
      <c r="R50" s="29">
        <f t="shared" si="10"/>
        <v>3.4630415109983166E-2</v>
      </c>
      <c r="S50" s="29">
        <f t="shared" si="10"/>
        <v>5.3936924555921403E-2</v>
      </c>
      <c r="T50" s="29">
        <f t="shared" si="11"/>
        <v>0.12687540529976282</v>
      </c>
      <c r="U50" s="29">
        <f t="shared" si="11"/>
        <v>6.3198969684805581E-2</v>
      </c>
      <c r="V50" s="29">
        <f t="shared" si="12"/>
        <v>1.9791191307289308E-2</v>
      </c>
      <c r="W50" s="29">
        <f t="shared" si="12"/>
        <v>7.2701572288639445E-3</v>
      </c>
      <c r="X50" s="29">
        <f t="shared" si="12"/>
        <v>0.47114863998475759</v>
      </c>
      <c r="Y50" s="29">
        <f t="shared" si="13"/>
        <v>0.3939797638802649</v>
      </c>
      <c r="Z50" s="117">
        <f t="shared" si="13"/>
        <v>0.20964833551247006</v>
      </c>
      <c r="AA50" s="117">
        <f t="shared" si="13"/>
        <v>0.23405235851307232</v>
      </c>
      <c r="AB50" s="117">
        <f t="shared" si="13"/>
        <v>1.5606383843594149</v>
      </c>
      <c r="AC50" s="117">
        <f t="shared" ref="AC50" si="67">AC21/AC$23*100</f>
        <v>3.1685362567378537</v>
      </c>
      <c r="AD50" s="117">
        <f t="shared" ref="AD50:AE50" si="68">AD21/AD$23*100</f>
        <v>0.40616516046290557</v>
      </c>
      <c r="AE50" s="117">
        <f t="shared" si="68"/>
        <v>4.275071022731098E-2</v>
      </c>
      <c r="AF50" s="117">
        <f t="shared" ref="AF50" si="69">AF21/AF$23*100</f>
        <v>2.7547108752799478</v>
      </c>
    </row>
    <row r="51" spans="1:32" ht="18" customHeight="1" x14ac:dyDescent="0.15">
      <c r="A51" s="16" t="s">
        <v>69</v>
      </c>
      <c r="B51" s="29" t="e">
        <f t="shared" si="63"/>
        <v>#DIV/0!</v>
      </c>
      <c r="C51" s="29" t="e">
        <f t="shared" si="63"/>
        <v>#DIV/0!</v>
      </c>
      <c r="D51" s="152">
        <f t="shared" si="63"/>
        <v>0</v>
      </c>
      <c r="E51" s="152">
        <f t="shared" si="63"/>
        <v>0</v>
      </c>
      <c r="F51" s="152">
        <f t="shared" si="63"/>
        <v>0</v>
      </c>
      <c r="G51" s="152">
        <f t="shared" si="63"/>
        <v>0</v>
      </c>
      <c r="H51" s="152">
        <f t="shared" si="63"/>
        <v>0</v>
      </c>
      <c r="I51" s="152">
        <f t="shared" si="63"/>
        <v>0</v>
      </c>
      <c r="J51" s="152">
        <f t="shared" si="63"/>
        <v>0</v>
      </c>
      <c r="K51" s="152">
        <f t="shared" si="63"/>
        <v>0</v>
      </c>
      <c r="L51" s="152">
        <f t="shared" si="63"/>
        <v>0</v>
      </c>
      <c r="M51" s="152">
        <f t="shared" si="63"/>
        <v>0</v>
      </c>
      <c r="N51" s="152">
        <f t="shared" si="63"/>
        <v>0</v>
      </c>
      <c r="O51" s="152">
        <f t="shared" si="63"/>
        <v>0</v>
      </c>
      <c r="P51" s="152">
        <f t="shared" si="63"/>
        <v>0</v>
      </c>
      <c r="Q51" s="152">
        <f t="shared" si="63"/>
        <v>5.3452316765057238E-6</v>
      </c>
      <c r="R51" s="29">
        <f t="shared" si="10"/>
        <v>0</v>
      </c>
      <c r="S51" s="29">
        <f t="shared" si="10"/>
        <v>0</v>
      </c>
      <c r="T51" s="29">
        <f t="shared" si="11"/>
        <v>0</v>
      </c>
      <c r="U51" s="29">
        <f t="shared" si="11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3"/>
        <v>0</v>
      </c>
      <c r="Z51" s="117">
        <f t="shared" si="13"/>
        <v>0</v>
      </c>
      <c r="AA51" s="117">
        <f t="shared" si="13"/>
        <v>0</v>
      </c>
      <c r="AB51" s="117">
        <f t="shared" si="13"/>
        <v>0</v>
      </c>
      <c r="AC51" s="117">
        <f t="shared" ref="AC51" si="70">AC22/AC$23*100</f>
        <v>0</v>
      </c>
      <c r="AD51" s="117">
        <f t="shared" ref="AD51:AE51" si="71">AD22/AD$23*100</f>
        <v>0</v>
      </c>
      <c r="AE51" s="117">
        <f t="shared" si="71"/>
        <v>0</v>
      </c>
      <c r="AF51" s="117">
        <f t="shared" ref="AF51" si="72">AF22/AF$23*100</f>
        <v>0</v>
      </c>
    </row>
    <row r="52" spans="1:32" ht="18" customHeight="1" x14ac:dyDescent="0.15">
      <c r="A52" s="16" t="s">
        <v>51</v>
      </c>
      <c r="B52" s="30" t="e">
        <f t="shared" ref="B52:Q52" si="73">SUM(B33:B51)-B34-B37-B38-B42-B48-B49</f>
        <v>#DIV/0!</v>
      </c>
      <c r="C52" s="30" t="e">
        <f t="shared" si="73"/>
        <v>#DIV/0!</v>
      </c>
      <c r="D52" s="153">
        <f t="shared" si="73"/>
        <v>100</v>
      </c>
      <c r="E52" s="153">
        <f t="shared" si="73"/>
        <v>100.00000000000003</v>
      </c>
      <c r="F52" s="153">
        <f t="shared" si="73"/>
        <v>99.999999999999972</v>
      </c>
      <c r="G52" s="153">
        <f t="shared" si="73"/>
        <v>100.00000000000001</v>
      </c>
      <c r="H52" s="153">
        <f t="shared" si="73"/>
        <v>100.00000000000004</v>
      </c>
      <c r="I52" s="153">
        <f t="shared" si="73"/>
        <v>100.00000000000001</v>
      </c>
      <c r="J52" s="153">
        <f t="shared" si="73"/>
        <v>100.00000000000004</v>
      </c>
      <c r="K52" s="153">
        <f t="shared" si="73"/>
        <v>100</v>
      </c>
      <c r="L52" s="153">
        <f t="shared" si="73"/>
        <v>99.999999999999986</v>
      </c>
      <c r="M52" s="153">
        <f t="shared" si="73"/>
        <v>99.999999999999972</v>
      </c>
      <c r="N52" s="153">
        <f t="shared" si="73"/>
        <v>100.00000000000003</v>
      </c>
      <c r="O52" s="153">
        <f t="shared" si="73"/>
        <v>100.00000000000003</v>
      </c>
      <c r="P52" s="153">
        <f t="shared" si="73"/>
        <v>100.00000000000001</v>
      </c>
      <c r="Q52" s="153">
        <f t="shared" si="73"/>
        <v>99.999999999999957</v>
      </c>
      <c r="R52" s="30">
        <f t="shared" ref="R52:Y52" si="74">SUM(R33:R51)-R34-R37-R38-R42-R48-R49</f>
        <v>100.00000000000001</v>
      </c>
      <c r="S52" s="30">
        <f t="shared" si="74"/>
        <v>100.00000000000001</v>
      </c>
      <c r="T52" s="30">
        <f t="shared" si="74"/>
        <v>99.999999999999986</v>
      </c>
      <c r="U52" s="30">
        <f t="shared" si="74"/>
        <v>100.00000000000001</v>
      </c>
      <c r="V52" s="30">
        <f t="shared" si="74"/>
        <v>100.00000000000003</v>
      </c>
      <c r="W52" s="30">
        <f t="shared" si="74"/>
        <v>100.00000000000003</v>
      </c>
      <c r="X52" s="30">
        <f t="shared" si="74"/>
        <v>100</v>
      </c>
      <c r="Y52" s="30">
        <f t="shared" si="74"/>
        <v>99.999999999999986</v>
      </c>
      <c r="Z52" s="20">
        <f t="shared" ref="Z52:AE52" si="75">SUM(Z33:Z51)-Z34-Z37-Z38-Z42-Z48-Z49</f>
        <v>100.00000000000001</v>
      </c>
      <c r="AA52" s="20">
        <f t="shared" si="75"/>
        <v>99.999999999999986</v>
      </c>
      <c r="AB52" s="20">
        <f t="shared" si="75"/>
        <v>99.999999999999972</v>
      </c>
      <c r="AC52" s="20">
        <f t="shared" si="75"/>
        <v>100.00000000000001</v>
      </c>
      <c r="AD52" s="20">
        <f t="shared" si="75"/>
        <v>100</v>
      </c>
      <c r="AE52" s="20">
        <f t="shared" si="75"/>
        <v>100.00000000000003</v>
      </c>
      <c r="AF52" s="20">
        <f t="shared" ref="AF52" si="76">SUM(AF33:AF51)-AF34-AF37-AF38-AF42-AF48-AF49</f>
        <v>100.00000000000003</v>
      </c>
    </row>
    <row r="53" spans="1:32" ht="18" customHeight="1" x14ac:dyDescent="0.15">
      <c r="A53" s="16" t="s">
        <v>70</v>
      </c>
      <c r="B53" s="30" t="e">
        <f t="shared" ref="B53:Q53" si="77">SUM(B33:B36)-B34</f>
        <v>#DIV/0!</v>
      </c>
      <c r="C53" s="30" t="e">
        <f t="shared" si="77"/>
        <v>#DIV/0!</v>
      </c>
      <c r="D53" s="153">
        <f t="shared" si="77"/>
        <v>32.66195588161483</v>
      </c>
      <c r="E53" s="153">
        <f t="shared" si="77"/>
        <v>29.810823550148665</v>
      </c>
      <c r="F53" s="153">
        <f t="shared" si="77"/>
        <v>32.130439031232605</v>
      </c>
      <c r="G53" s="153">
        <f t="shared" si="77"/>
        <v>31.941908288085852</v>
      </c>
      <c r="H53" s="153">
        <f t="shared" si="77"/>
        <v>32.717097815326468</v>
      </c>
      <c r="I53" s="153">
        <f t="shared" si="77"/>
        <v>35.157360024561768</v>
      </c>
      <c r="J53" s="153">
        <f t="shared" si="77"/>
        <v>35.793472729668643</v>
      </c>
      <c r="K53" s="153">
        <f t="shared" si="77"/>
        <v>38.383294156752186</v>
      </c>
      <c r="L53" s="153">
        <f t="shared" si="77"/>
        <v>43.039680800871579</v>
      </c>
      <c r="M53" s="153">
        <f t="shared" si="77"/>
        <v>42.494982320404091</v>
      </c>
      <c r="N53" s="153">
        <f t="shared" si="77"/>
        <v>40.371720611697924</v>
      </c>
      <c r="O53" s="153">
        <f t="shared" si="77"/>
        <v>40.804745713112652</v>
      </c>
      <c r="P53" s="153">
        <f t="shared" si="77"/>
        <v>44.073363615648034</v>
      </c>
      <c r="Q53" s="153">
        <f t="shared" si="77"/>
        <v>43.74326734662646</v>
      </c>
      <c r="R53" s="30">
        <f t="shared" ref="R53:X53" si="78">SUM(R33:R36)-R34</f>
        <v>46.185984351229564</v>
      </c>
      <c r="S53" s="30">
        <f t="shared" si="78"/>
        <v>45.616589202052843</v>
      </c>
      <c r="T53" s="30">
        <f t="shared" si="78"/>
        <v>48.211431522757351</v>
      </c>
      <c r="U53" s="30">
        <f t="shared" si="78"/>
        <v>48.711592771282739</v>
      </c>
      <c r="V53" s="30">
        <f t="shared" si="78"/>
        <v>44.05927523628548</v>
      </c>
      <c r="W53" s="30">
        <f t="shared" si="78"/>
        <v>46.743624530588669</v>
      </c>
      <c r="X53" s="30">
        <f t="shared" si="78"/>
        <v>46.996262867276876</v>
      </c>
      <c r="Y53" s="30">
        <f t="shared" ref="Y53:AD53" si="79">SUM(Y33:Y36)-Y34</f>
        <v>48.0858070370167</v>
      </c>
      <c r="Z53" s="20">
        <f t="shared" si="79"/>
        <v>46.073006049044054</v>
      </c>
      <c r="AA53" s="20">
        <f t="shared" si="79"/>
        <v>46.605687316891391</v>
      </c>
      <c r="AB53" s="20">
        <f t="shared" si="79"/>
        <v>44.810613387606658</v>
      </c>
      <c r="AC53" s="20">
        <f t="shared" si="79"/>
        <v>49.327961966634859</v>
      </c>
      <c r="AD53" s="20">
        <f t="shared" si="79"/>
        <v>49.548895072761383</v>
      </c>
      <c r="AE53" s="20">
        <f t="shared" ref="AE53:AF53" si="80">SUM(AE33:AE36)-AE34</f>
        <v>51.838964551138012</v>
      </c>
      <c r="AF53" s="20">
        <f t="shared" si="80"/>
        <v>50.022272273104775</v>
      </c>
    </row>
    <row r="54" spans="1:32" ht="18" customHeight="1" x14ac:dyDescent="0.15">
      <c r="A54" s="16" t="s">
        <v>71</v>
      </c>
      <c r="B54" s="30" t="e">
        <f t="shared" ref="B54:Q54" si="81">+B47+B50+B51</f>
        <v>#DIV/0!</v>
      </c>
      <c r="C54" s="30" t="e">
        <f t="shared" si="81"/>
        <v>#DIV/0!</v>
      </c>
      <c r="D54" s="153">
        <f t="shared" si="81"/>
        <v>36.117384760500514</v>
      </c>
      <c r="E54" s="153">
        <f t="shared" si="81"/>
        <v>38.651651065159683</v>
      </c>
      <c r="F54" s="153">
        <f t="shared" si="81"/>
        <v>36.844299668219122</v>
      </c>
      <c r="G54" s="153">
        <f t="shared" si="81"/>
        <v>32.134740831765235</v>
      </c>
      <c r="H54" s="153">
        <f t="shared" si="81"/>
        <v>33.774849746662078</v>
      </c>
      <c r="I54" s="153">
        <f t="shared" si="81"/>
        <v>31.889682121259423</v>
      </c>
      <c r="J54" s="153">
        <f t="shared" si="81"/>
        <v>31.973319965745759</v>
      </c>
      <c r="K54" s="153">
        <f t="shared" si="81"/>
        <v>29.842700641936673</v>
      </c>
      <c r="L54" s="153">
        <f t="shared" si="81"/>
        <v>22.125748790207535</v>
      </c>
      <c r="M54" s="153">
        <f t="shared" si="81"/>
        <v>20.20854129379299</v>
      </c>
      <c r="N54" s="153">
        <f t="shared" si="81"/>
        <v>23.774283819497992</v>
      </c>
      <c r="O54" s="153">
        <f t="shared" si="81"/>
        <v>25.130914429487955</v>
      </c>
      <c r="P54" s="153">
        <f t="shared" si="81"/>
        <v>16.587985057359049</v>
      </c>
      <c r="Q54" s="153">
        <f t="shared" si="81"/>
        <v>18.132247232145499</v>
      </c>
      <c r="R54" s="30">
        <f t="shared" ref="R54:X54" si="82">+R47+R50+R51</f>
        <v>19.259701661131366</v>
      </c>
      <c r="S54" s="30">
        <f t="shared" si="82"/>
        <v>16.924968405765558</v>
      </c>
      <c r="T54" s="30">
        <f t="shared" si="82"/>
        <v>15.645098194005032</v>
      </c>
      <c r="U54" s="30">
        <f t="shared" si="82"/>
        <v>13.537312125706491</v>
      </c>
      <c r="V54" s="30">
        <f t="shared" si="82"/>
        <v>18.09217367702799</v>
      </c>
      <c r="W54" s="30">
        <f t="shared" si="82"/>
        <v>15.838045080416103</v>
      </c>
      <c r="X54" s="30">
        <f t="shared" si="82"/>
        <v>13.091772137906418</v>
      </c>
      <c r="Y54" s="30">
        <f t="shared" ref="Y54:AD54" si="83">+Y47+Y50+Y51</f>
        <v>9.5690554130293997</v>
      </c>
      <c r="Z54" s="20">
        <f t="shared" si="83"/>
        <v>11.867418278288694</v>
      </c>
      <c r="AA54" s="20">
        <f t="shared" si="83"/>
        <v>12.389494870864985</v>
      </c>
      <c r="AB54" s="20">
        <f t="shared" si="83"/>
        <v>16.690172958839927</v>
      </c>
      <c r="AC54" s="20">
        <f t="shared" si="83"/>
        <v>10.362255831447388</v>
      </c>
      <c r="AD54" s="20">
        <f t="shared" si="83"/>
        <v>9.3325487768421382</v>
      </c>
      <c r="AE54" s="20">
        <f t="shared" ref="AE54:AF54" si="84">+AE47+AE50+AE51</f>
        <v>9.1062755995965521</v>
      </c>
      <c r="AF54" s="20">
        <f t="shared" si="84"/>
        <v>12.956892690114655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2" manualBreakCount="2">
    <brk id="12" max="53" man="1"/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74"/>
  <sheetViews>
    <sheetView workbookViewId="0">
      <selection activeCell="B3" sqref="B3:Q3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2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81</v>
      </c>
      <c r="L1" s="28" t="str">
        <f>[1]財政指標!$M$1</f>
        <v>鹿沼市</v>
      </c>
      <c r="P1" s="28" t="str">
        <f>[1]財政指標!$M$1</f>
        <v>鹿沼市</v>
      </c>
    </row>
    <row r="2" spans="1:17" ht="18" customHeight="1" x14ac:dyDescent="0.15">
      <c r="M2" s="18" t="s">
        <v>149</v>
      </c>
      <c r="Q2" s="18" t="s">
        <v>149</v>
      </c>
    </row>
    <row r="3" spans="1:17" ht="18" customHeight="1" x14ac:dyDescent="0.15">
      <c r="A3" s="12"/>
      <c r="B3" s="17" t="s">
        <v>169</v>
      </c>
      <c r="C3" s="12" t="s">
        <v>170</v>
      </c>
      <c r="D3" s="12" t="s">
        <v>172</v>
      </c>
      <c r="E3" s="12" t="s">
        <v>174</v>
      </c>
      <c r="F3" s="12" t="s">
        <v>176</v>
      </c>
      <c r="G3" s="12" t="s">
        <v>178</v>
      </c>
      <c r="H3" s="12" t="s">
        <v>180</v>
      </c>
      <c r="I3" s="12" t="s">
        <v>182</v>
      </c>
      <c r="J3" s="14" t="s">
        <v>207</v>
      </c>
      <c r="K3" s="14" t="s">
        <v>208</v>
      </c>
      <c r="L3" s="12" t="s">
        <v>188</v>
      </c>
      <c r="M3" s="12" t="s">
        <v>190</v>
      </c>
      <c r="N3" s="12" t="s">
        <v>192</v>
      </c>
      <c r="O3" s="2" t="s">
        <v>214</v>
      </c>
      <c r="P3" s="2" t="s">
        <v>196</v>
      </c>
      <c r="Q3" s="2" t="s">
        <v>161</v>
      </c>
    </row>
    <row r="4" spans="1:17" ht="18" customHeight="1" x14ac:dyDescent="0.15">
      <c r="A4" s="16" t="s">
        <v>52</v>
      </c>
      <c r="B4" s="16">
        <v>4325686</v>
      </c>
      <c r="C4" s="12">
        <v>4868941</v>
      </c>
      <c r="D4" s="12">
        <v>5124664</v>
      </c>
      <c r="E4" s="12">
        <v>5261557</v>
      </c>
      <c r="F4" s="12">
        <v>5694592</v>
      </c>
      <c r="G4" s="12">
        <v>5929598</v>
      </c>
      <c r="H4" s="12">
        <v>5768017</v>
      </c>
      <c r="I4" s="12">
        <v>6138787</v>
      </c>
      <c r="J4" s="14">
        <v>5960508</v>
      </c>
      <c r="K4" s="13">
        <v>6443401</v>
      </c>
      <c r="L4" s="16">
        <v>6580446</v>
      </c>
      <c r="M4" s="16">
        <v>6562816</v>
      </c>
      <c r="N4" s="16">
        <v>6137460</v>
      </c>
      <c r="O4" s="16">
        <v>6392691</v>
      </c>
      <c r="P4" s="16">
        <v>6370039</v>
      </c>
      <c r="Q4" s="16">
        <v>6304503</v>
      </c>
    </row>
    <row r="5" spans="1:17" ht="18" customHeight="1" x14ac:dyDescent="0.15">
      <c r="A5" s="16" t="s">
        <v>53</v>
      </c>
      <c r="B5" s="16">
        <v>3196607</v>
      </c>
      <c r="C5" s="12">
        <v>3473143</v>
      </c>
      <c r="D5" s="12">
        <v>3719480</v>
      </c>
      <c r="E5" s="12">
        <v>3947236</v>
      </c>
      <c r="F5" s="12">
        <v>4086672</v>
      </c>
      <c r="G5" s="12">
        <v>4207835</v>
      </c>
      <c r="H5" s="12">
        <v>4335524</v>
      </c>
      <c r="I5" s="12">
        <v>4456750</v>
      </c>
      <c r="J5" s="14">
        <v>4505485</v>
      </c>
      <c r="K5" s="13">
        <v>4633676</v>
      </c>
      <c r="L5" s="16">
        <v>4614960</v>
      </c>
      <c r="M5" s="16">
        <v>4510315</v>
      </c>
      <c r="N5" s="16">
        <v>4521911</v>
      </c>
      <c r="O5" s="16">
        <v>4513084</v>
      </c>
      <c r="P5" s="16">
        <v>4349127</v>
      </c>
      <c r="Q5" s="16">
        <v>4353684</v>
      </c>
    </row>
    <row r="6" spans="1:17" ht="18" customHeight="1" x14ac:dyDescent="0.15">
      <c r="A6" s="16" t="s">
        <v>54</v>
      </c>
      <c r="B6" s="16">
        <v>1717669</v>
      </c>
      <c r="C6" s="12">
        <v>1855004</v>
      </c>
      <c r="D6" s="12">
        <v>2007692</v>
      </c>
      <c r="E6" s="12">
        <v>2198987</v>
      </c>
      <c r="F6" s="12">
        <v>2370315</v>
      </c>
      <c r="G6" s="12">
        <v>2629334</v>
      </c>
      <c r="H6" s="12">
        <v>2845423</v>
      </c>
      <c r="I6" s="12">
        <v>3051318</v>
      </c>
      <c r="J6" s="14">
        <v>3494530</v>
      </c>
      <c r="K6" s="92">
        <v>3748673</v>
      </c>
      <c r="L6" s="16">
        <v>4086992</v>
      </c>
      <c r="M6" s="16">
        <v>3075617</v>
      </c>
      <c r="N6" s="16">
        <v>3483516</v>
      </c>
      <c r="O6" s="16">
        <v>3656755</v>
      </c>
      <c r="P6" s="16">
        <v>3931473</v>
      </c>
      <c r="Q6" s="16">
        <v>4345823</v>
      </c>
    </row>
    <row r="7" spans="1:17" ht="18" customHeight="1" x14ac:dyDescent="0.15">
      <c r="A7" s="16" t="s">
        <v>55</v>
      </c>
      <c r="B7" s="16">
        <v>1977748</v>
      </c>
      <c r="C7" s="12">
        <v>2043803</v>
      </c>
      <c r="D7" s="12">
        <v>2099832</v>
      </c>
      <c r="E7" s="12">
        <v>2159735</v>
      </c>
      <c r="F7" s="12">
        <v>2224946</v>
      </c>
      <c r="G7" s="12">
        <v>2256376</v>
      </c>
      <c r="H7" s="12">
        <v>2462266</v>
      </c>
      <c r="I7" s="12">
        <v>2793437</v>
      </c>
      <c r="J7" s="14">
        <v>3118081</v>
      </c>
      <c r="K7" s="13">
        <v>3407734</v>
      </c>
      <c r="L7" s="16">
        <v>3784958</v>
      </c>
      <c r="M7" s="16">
        <v>3926477</v>
      </c>
      <c r="N7" s="16">
        <v>3859104</v>
      </c>
      <c r="O7" s="16">
        <v>3633253</v>
      </c>
      <c r="P7" s="16">
        <v>3636753</v>
      </c>
      <c r="Q7" s="16">
        <v>3620362</v>
      </c>
    </row>
    <row r="8" spans="1:17" ht="18" customHeight="1" x14ac:dyDescent="0.15">
      <c r="A8" s="16" t="s">
        <v>56</v>
      </c>
      <c r="B8" s="16">
        <v>1977748</v>
      </c>
      <c r="C8" s="12">
        <v>2043803</v>
      </c>
      <c r="D8" s="12">
        <v>2099832</v>
      </c>
      <c r="E8" s="12">
        <v>2159735</v>
      </c>
      <c r="F8" s="12">
        <v>2224946</v>
      </c>
      <c r="G8" s="12">
        <v>2256376</v>
      </c>
      <c r="H8" s="12">
        <v>2462266</v>
      </c>
      <c r="I8" s="12">
        <v>2793437</v>
      </c>
      <c r="J8" s="14">
        <v>3118004</v>
      </c>
      <c r="K8" s="13">
        <v>3407399</v>
      </c>
      <c r="L8" s="16">
        <v>3784958</v>
      </c>
      <c r="M8" s="16">
        <v>3926477</v>
      </c>
      <c r="N8" s="16">
        <v>3859104</v>
      </c>
      <c r="O8" s="16">
        <v>3633253</v>
      </c>
      <c r="P8" s="16">
        <v>3636753</v>
      </c>
      <c r="Q8" s="16">
        <v>3620362</v>
      </c>
    </row>
    <row r="9" spans="1:17" ht="18" customHeight="1" x14ac:dyDescent="0.15">
      <c r="A9" s="16" t="s">
        <v>57</v>
      </c>
      <c r="B9" s="16">
        <v>0</v>
      </c>
      <c r="C9" s="12">
        <v>0</v>
      </c>
      <c r="D9" s="12">
        <v>0</v>
      </c>
      <c r="E9" s="12">
        <v>0</v>
      </c>
      <c r="F9" s="12">
        <v>107</v>
      </c>
      <c r="G9" s="12">
        <v>0</v>
      </c>
      <c r="H9" s="12">
        <v>0</v>
      </c>
      <c r="I9" s="12">
        <v>0</v>
      </c>
      <c r="J9" s="14">
        <v>77</v>
      </c>
      <c r="K9" s="13">
        <v>335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</v>
      </c>
    </row>
    <row r="10" spans="1:17" ht="18" customHeight="1" x14ac:dyDescent="0.15">
      <c r="A10" s="16" t="s">
        <v>58</v>
      </c>
      <c r="B10" s="16">
        <v>2202992</v>
      </c>
      <c r="C10" s="12">
        <v>2373006</v>
      </c>
      <c r="D10" s="12">
        <v>2438165</v>
      </c>
      <c r="E10" s="12">
        <v>2754961</v>
      </c>
      <c r="F10" s="12">
        <v>3027356</v>
      </c>
      <c r="G10" s="12">
        <v>3138067</v>
      </c>
      <c r="H10" s="12">
        <v>3423601</v>
      </c>
      <c r="I10" s="12">
        <v>3465546</v>
      </c>
      <c r="J10" s="14">
        <v>3503498</v>
      </c>
      <c r="K10" s="13">
        <v>3865893</v>
      </c>
      <c r="L10" s="16">
        <v>3718861</v>
      </c>
      <c r="M10" s="16">
        <v>3789445</v>
      </c>
      <c r="N10" s="16">
        <v>3880464</v>
      </c>
      <c r="O10" s="16">
        <v>4026755</v>
      </c>
      <c r="P10" s="16">
        <v>3983016</v>
      </c>
      <c r="Q10" s="16">
        <v>3882697</v>
      </c>
    </row>
    <row r="11" spans="1:17" ht="18" customHeight="1" x14ac:dyDescent="0.15">
      <c r="A11" s="16" t="s">
        <v>59</v>
      </c>
      <c r="B11" s="16">
        <v>434914</v>
      </c>
      <c r="C11" s="12">
        <v>440186</v>
      </c>
      <c r="D11" s="12">
        <v>486219</v>
      </c>
      <c r="E11" s="12">
        <v>489689</v>
      </c>
      <c r="F11" s="12">
        <v>502591</v>
      </c>
      <c r="G11" s="12">
        <v>651916</v>
      </c>
      <c r="H11" s="12">
        <v>664688</v>
      </c>
      <c r="I11" s="12">
        <v>601464</v>
      </c>
      <c r="J11" s="14">
        <v>600895</v>
      </c>
      <c r="K11" s="14">
        <v>590321</v>
      </c>
      <c r="L11" s="16">
        <v>537295</v>
      </c>
      <c r="M11" s="16">
        <v>573288</v>
      </c>
      <c r="N11" s="16">
        <v>669221</v>
      </c>
      <c r="O11" s="16">
        <v>653463</v>
      </c>
      <c r="P11" s="16">
        <v>670303</v>
      </c>
      <c r="Q11" s="16">
        <v>623754</v>
      </c>
    </row>
    <row r="12" spans="1:17" ht="18" customHeight="1" x14ac:dyDescent="0.15">
      <c r="A12" s="16" t="s">
        <v>60</v>
      </c>
      <c r="B12" s="16">
        <v>1378366</v>
      </c>
      <c r="C12" s="12">
        <v>1588053</v>
      </c>
      <c r="D12" s="12">
        <v>1622672</v>
      </c>
      <c r="E12" s="12">
        <v>1662651</v>
      </c>
      <c r="F12" s="12">
        <v>1837219</v>
      </c>
      <c r="G12" s="12">
        <v>1811946</v>
      </c>
      <c r="H12" s="12">
        <v>1951719</v>
      </c>
      <c r="I12" s="12">
        <v>2111089</v>
      </c>
      <c r="J12" s="14">
        <v>2250370</v>
      </c>
      <c r="K12" s="14">
        <v>2307425</v>
      </c>
      <c r="L12" s="16">
        <v>2672918</v>
      </c>
      <c r="M12" s="16">
        <v>2190614</v>
      </c>
      <c r="N12" s="16">
        <v>2148336</v>
      </c>
      <c r="O12" s="16">
        <v>2221921</v>
      </c>
      <c r="P12" s="16">
        <v>2549419</v>
      </c>
      <c r="Q12" s="16">
        <v>2480265</v>
      </c>
    </row>
    <row r="13" spans="1:17" ht="18" customHeight="1" x14ac:dyDescent="0.15">
      <c r="A13" s="16" t="s">
        <v>61</v>
      </c>
      <c r="B13" s="16">
        <v>571333</v>
      </c>
      <c r="C13" s="12">
        <v>721421</v>
      </c>
      <c r="D13" s="12">
        <v>742654</v>
      </c>
      <c r="E13" s="12">
        <v>748776</v>
      </c>
      <c r="F13" s="12">
        <v>868209</v>
      </c>
      <c r="G13" s="12">
        <v>856481</v>
      </c>
      <c r="H13" s="12">
        <v>890533</v>
      </c>
      <c r="I13" s="12">
        <v>957958</v>
      </c>
      <c r="J13" s="14">
        <v>1026417</v>
      </c>
      <c r="K13" s="14">
        <v>995986</v>
      </c>
      <c r="L13" s="16">
        <v>1085859</v>
      </c>
      <c r="M13" s="16">
        <v>970681</v>
      </c>
      <c r="N13" s="16">
        <v>1008913</v>
      </c>
      <c r="O13" s="16">
        <v>1038371</v>
      </c>
      <c r="P13" s="16">
        <v>1076615</v>
      </c>
      <c r="Q13" s="16">
        <v>1011436</v>
      </c>
    </row>
    <row r="14" spans="1:17" ht="18" customHeight="1" x14ac:dyDescent="0.15">
      <c r="A14" s="16" t="s">
        <v>62</v>
      </c>
      <c r="B14" s="16">
        <v>936309</v>
      </c>
      <c r="C14" s="12">
        <v>1086208</v>
      </c>
      <c r="D14" s="12">
        <v>1481581</v>
      </c>
      <c r="E14" s="12">
        <v>1751090</v>
      </c>
      <c r="F14" s="12">
        <v>1561145</v>
      </c>
      <c r="G14" s="12">
        <v>1737481</v>
      </c>
      <c r="H14" s="12">
        <v>1945061</v>
      </c>
      <c r="I14" s="12">
        <v>1892686</v>
      </c>
      <c r="J14" s="14">
        <v>1980002</v>
      </c>
      <c r="K14" s="14">
        <v>1901104</v>
      </c>
      <c r="L14" s="16">
        <v>1795970</v>
      </c>
      <c r="M14" s="16">
        <v>2224126</v>
      </c>
      <c r="N14" s="16">
        <v>2413550</v>
      </c>
      <c r="O14" s="16">
        <v>2401895</v>
      </c>
      <c r="P14" s="16">
        <v>2680689</v>
      </c>
      <c r="Q14" s="16">
        <v>2821543</v>
      </c>
    </row>
    <row r="15" spans="1:17" ht="18" customHeight="1" x14ac:dyDescent="0.15">
      <c r="A15" s="16" t="s">
        <v>63</v>
      </c>
      <c r="B15" s="16">
        <v>1791729</v>
      </c>
      <c r="C15" s="12">
        <v>761791</v>
      </c>
      <c r="D15" s="12">
        <v>1338815</v>
      </c>
      <c r="E15" s="12">
        <v>1933898</v>
      </c>
      <c r="F15" s="12">
        <v>1306006</v>
      </c>
      <c r="G15" s="12">
        <v>3022421</v>
      </c>
      <c r="H15" s="12">
        <v>1011116</v>
      </c>
      <c r="I15" s="12">
        <v>590140</v>
      </c>
      <c r="J15" s="14">
        <v>744929</v>
      </c>
      <c r="K15" s="13">
        <v>374406</v>
      </c>
      <c r="L15" s="16">
        <v>1083942</v>
      </c>
      <c r="M15" s="16">
        <v>1354510</v>
      </c>
      <c r="N15" s="16">
        <v>1414022</v>
      </c>
      <c r="O15" s="16">
        <v>382353</v>
      </c>
      <c r="P15" s="16">
        <v>1051757</v>
      </c>
      <c r="Q15" s="16">
        <v>671436</v>
      </c>
    </row>
    <row r="16" spans="1:17" ht="18" customHeight="1" x14ac:dyDescent="0.15">
      <c r="A16" s="16" t="s">
        <v>64</v>
      </c>
      <c r="B16" s="16">
        <v>1105815</v>
      </c>
      <c r="C16" s="12">
        <v>1297650</v>
      </c>
      <c r="D16" s="12">
        <v>1207056</v>
      </c>
      <c r="E16" s="12">
        <v>1304425</v>
      </c>
      <c r="F16" s="12">
        <v>1704171</v>
      </c>
      <c r="G16" s="12">
        <v>2187999</v>
      </c>
      <c r="H16" s="12">
        <v>2395562</v>
      </c>
      <c r="I16" s="12">
        <v>2512036</v>
      </c>
      <c r="J16" s="14">
        <v>2228539</v>
      </c>
      <c r="K16" s="13">
        <v>2267078</v>
      </c>
      <c r="L16" s="16">
        <v>1766017</v>
      </c>
      <c r="M16" s="16">
        <v>1575877</v>
      </c>
      <c r="N16" s="16">
        <v>1441486</v>
      </c>
      <c r="O16" s="16">
        <v>1351736</v>
      </c>
      <c r="P16" s="16">
        <v>1331813</v>
      </c>
      <c r="Q16" s="16">
        <v>1816364</v>
      </c>
    </row>
    <row r="17" spans="1:17" ht="18" customHeight="1" x14ac:dyDescent="0.15">
      <c r="A17" s="16" t="s">
        <v>72</v>
      </c>
      <c r="B17" s="16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</row>
    <row r="18" spans="1:17" ht="18" customHeight="1" x14ac:dyDescent="0.15">
      <c r="A18" s="16" t="s">
        <v>154</v>
      </c>
      <c r="B18" s="16">
        <v>8024920</v>
      </c>
      <c r="C18" s="12">
        <v>10227350</v>
      </c>
      <c r="D18" s="12">
        <v>10198592</v>
      </c>
      <c r="E18" s="12">
        <v>13181667</v>
      </c>
      <c r="F18" s="12">
        <v>12469129</v>
      </c>
      <c r="G18" s="12">
        <v>11270118</v>
      </c>
      <c r="H18" s="12">
        <v>10465965</v>
      </c>
      <c r="I18" s="12">
        <v>11351463</v>
      </c>
      <c r="J18" s="14">
        <v>11766013</v>
      </c>
      <c r="K18" s="13">
        <v>10090891</v>
      </c>
      <c r="L18" s="16">
        <v>6903258</v>
      </c>
      <c r="M18" s="16">
        <v>6317604</v>
      </c>
      <c r="N18" s="16">
        <v>7738815</v>
      </c>
      <c r="O18" s="16">
        <v>7078848</v>
      </c>
      <c r="P18" s="16">
        <v>5599541</v>
      </c>
      <c r="Q18" s="16">
        <v>6379993</v>
      </c>
    </row>
    <row r="19" spans="1:17" ht="18" customHeight="1" x14ac:dyDescent="0.15">
      <c r="A19" s="16" t="s">
        <v>66</v>
      </c>
      <c r="B19" s="16">
        <v>2633871</v>
      </c>
      <c r="C19" s="12">
        <v>3233154</v>
      </c>
      <c r="D19" s="12">
        <v>2817204</v>
      </c>
      <c r="E19" s="12">
        <v>4589554</v>
      </c>
      <c r="F19" s="12">
        <v>4361184</v>
      </c>
      <c r="G19" s="12">
        <v>3198223</v>
      </c>
      <c r="H19" s="12">
        <v>2720567</v>
      </c>
      <c r="I19" s="12">
        <v>2406486</v>
      </c>
      <c r="J19" s="14">
        <v>2852208</v>
      </c>
      <c r="K19" s="13">
        <v>3035662</v>
      </c>
      <c r="L19" s="16">
        <v>2185502</v>
      </c>
      <c r="M19" s="16">
        <v>2335134</v>
      </c>
      <c r="N19" s="16">
        <v>3271771</v>
      </c>
      <c r="O19" s="16">
        <v>2701457</v>
      </c>
      <c r="P19" s="16">
        <v>1781096</v>
      </c>
      <c r="Q19" s="16">
        <v>2631784</v>
      </c>
    </row>
    <row r="20" spans="1:17" ht="18" customHeight="1" x14ac:dyDescent="0.15">
      <c r="A20" s="16" t="s">
        <v>67</v>
      </c>
      <c r="B20" s="16">
        <v>5359606</v>
      </c>
      <c r="C20" s="12">
        <v>6948414</v>
      </c>
      <c r="D20" s="12">
        <v>7336596</v>
      </c>
      <c r="E20" s="12">
        <v>8532114</v>
      </c>
      <c r="F20" s="12">
        <v>8022463</v>
      </c>
      <c r="G20" s="12">
        <v>7993889</v>
      </c>
      <c r="H20" s="12">
        <v>7665802</v>
      </c>
      <c r="I20" s="12">
        <v>8827204</v>
      </c>
      <c r="J20" s="14">
        <v>8850799</v>
      </c>
      <c r="K20" s="13">
        <v>6949773</v>
      </c>
      <c r="L20" s="16">
        <v>4598009</v>
      </c>
      <c r="M20" s="16">
        <v>3874397</v>
      </c>
      <c r="N20" s="16">
        <v>4366335</v>
      </c>
      <c r="O20" s="16">
        <v>4259925</v>
      </c>
      <c r="P20" s="16">
        <v>3719625</v>
      </c>
      <c r="Q20" s="16">
        <v>3628009</v>
      </c>
    </row>
    <row r="21" spans="1:17" ht="18" customHeight="1" x14ac:dyDescent="0.15">
      <c r="A21" s="16" t="s">
        <v>155</v>
      </c>
      <c r="B21" s="16">
        <v>223772</v>
      </c>
      <c r="C21" s="12">
        <v>357506</v>
      </c>
      <c r="D21" s="12">
        <v>457300</v>
      </c>
      <c r="E21" s="12">
        <v>223166</v>
      </c>
      <c r="F21" s="12">
        <v>199473</v>
      </c>
      <c r="G21" s="12">
        <v>54809</v>
      </c>
      <c r="H21" s="12">
        <v>84776</v>
      </c>
      <c r="I21" s="12">
        <v>27842</v>
      </c>
      <c r="J21" s="14">
        <v>46530</v>
      </c>
      <c r="K21" s="13">
        <v>355128</v>
      </c>
      <c r="L21" s="16">
        <v>153821</v>
      </c>
      <c r="M21" s="16">
        <v>30432</v>
      </c>
      <c r="N21" s="16">
        <v>31232</v>
      </c>
      <c r="O21" s="16">
        <v>151135</v>
      </c>
      <c r="P21" s="16">
        <v>28385</v>
      </c>
      <c r="Q21" s="16">
        <v>6205</v>
      </c>
    </row>
    <row r="22" spans="1:17" ht="18" customHeight="1" x14ac:dyDescent="0.15">
      <c r="A22" s="16" t="s">
        <v>156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</row>
    <row r="23" spans="1:17" ht="18" customHeight="1" x14ac:dyDescent="0.15">
      <c r="A23" s="16" t="s">
        <v>51</v>
      </c>
      <c r="B23" s="16">
        <f t="shared" ref="B23:Q23" si="0">SUM(B4:B22)-B5-B8-B9-B13-B19-B20</f>
        <v>24119920</v>
      </c>
      <c r="C23" s="12">
        <f t="shared" si="0"/>
        <v>26899498</v>
      </c>
      <c r="D23" s="12">
        <f t="shared" si="0"/>
        <v>28462588</v>
      </c>
      <c r="E23" s="12">
        <f t="shared" si="0"/>
        <v>32921826</v>
      </c>
      <c r="F23" s="12">
        <f t="shared" si="0"/>
        <v>32896943</v>
      </c>
      <c r="G23" s="12">
        <f t="shared" si="0"/>
        <v>34690065</v>
      </c>
      <c r="H23" s="12">
        <f t="shared" si="0"/>
        <v>33018194</v>
      </c>
      <c r="I23" s="12">
        <f t="shared" si="0"/>
        <v>34535808</v>
      </c>
      <c r="J23" s="14">
        <f t="shared" si="0"/>
        <v>35693895</v>
      </c>
      <c r="K23" s="13">
        <f t="shared" si="0"/>
        <v>35352054</v>
      </c>
      <c r="L23" s="17">
        <f t="shared" si="0"/>
        <v>33084478</v>
      </c>
      <c r="M23" s="17">
        <f t="shared" si="0"/>
        <v>31620806</v>
      </c>
      <c r="N23" s="17">
        <f t="shared" si="0"/>
        <v>33217206</v>
      </c>
      <c r="O23" s="17">
        <f t="shared" si="0"/>
        <v>31950805</v>
      </c>
      <c r="P23" s="17">
        <f t="shared" si="0"/>
        <v>31833188</v>
      </c>
      <c r="Q23" s="17">
        <f t="shared" si="0"/>
        <v>32952947</v>
      </c>
    </row>
    <row r="24" spans="1:17" ht="18" customHeight="1" x14ac:dyDescent="0.15">
      <c r="A24" s="16" t="s">
        <v>70</v>
      </c>
      <c r="B24" s="16">
        <f t="shared" ref="B24:M24" si="1">SUM(B4:B7)-B5</f>
        <v>8021103</v>
      </c>
      <c r="C24" s="12">
        <f t="shared" si="1"/>
        <v>8767748</v>
      </c>
      <c r="D24" s="12">
        <f t="shared" si="1"/>
        <v>9232188</v>
      </c>
      <c r="E24" s="12">
        <f t="shared" si="1"/>
        <v>9620279</v>
      </c>
      <c r="F24" s="12">
        <f t="shared" si="1"/>
        <v>10289853</v>
      </c>
      <c r="G24" s="12">
        <f t="shared" si="1"/>
        <v>10815308</v>
      </c>
      <c r="H24" s="12">
        <f t="shared" si="1"/>
        <v>11075706</v>
      </c>
      <c r="I24" s="12">
        <f t="shared" si="1"/>
        <v>11983542</v>
      </c>
      <c r="J24" s="14">
        <f t="shared" si="1"/>
        <v>12573119</v>
      </c>
      <c r="K24" s="13">
        <f t="shared" si="1"/>
        <v>13599808</v>
      </c>
      <c r="L24" s="17">
        <f t="shared" si="1"/>
        <v>14452396</v>
      </c>
      <c r="M24" s="17">
        <f t="shared" si="1"/>
        <v>13564910</v>
      </c>
      <c r="N24" s="17">
        <f>SUM(N4:N7)-N5</f>
        <v>13480080</v>
      </c>
      <c r="O24" s="17">
        <f>SUM(O4:O7)-O5</f>
        <v>13682699</v>
      </c>
      <c r="P24" s="17">
        <f>SUM(P4:P7)-P5</f>
        <v>13938265</v>
      </c>
      <c r="Q24" s="17">
        <f>SUM(Q4:Q7)-Q5</f>
        <v>14270688</v>
      </c>
    </row>
    <row r="25" spans="1:17" ht="18" customHeight="1" x14ac:dyDescent="0.15">
      <c r="A25" s="16" t="s">
        <v>157</v>
      </c>
      <c r="B25" s="16">
        <f t="shared" ref="B25:M25" si="2">+B18+B21+B22</f>
        <v>8248692</v>
      </c>
      <c r="C25" s="12">
        <f t="shared" si="2"/>
        <v>10584856</v>
      </c>
      <c r="D25" s="12">
        <f t="shared" si="2"/>
        <v>10655892</v>
      </c>
      <c r="E25" s="12">
        <f t="shared" si="2"/>
        <v>13404833</v>
      </c>
      <c r="F25" s="12">
        <f t="shared" si="2"/>
        <v>12668602</v>
      </c>
      <c r="G25" s="12">
        <f t="shared" si="2"/>
        <v>11324927</v>
      </c>
      <c r="H25" s="12">
        <f t="shared" si="2"/>
        <v>10550741</v>
      </c>
      <c r="I25" s="12">
        <f t="shared" si="2"/>
        <v>11379305</v>
      </c>
      <c r="J25" s="14">
        <f t="shared" si="2"/>
        <v>11812543</v>
      </c>
      <c r="K25" s="13">
        <f t="shared" si="2"/>
        <v>10446019</v>
      </c>
      <c r="L25" s="17">
        <f t="shared" si="2"/>
        <v>7057079</v>
      </c>
      <c r="M25" s="17">
        <f t="shared" si="2"/>
        <v>6348036</v>
      </c>
      <c r="N25" s="17">
        <f>+N18+N21+N22</f>
        <v>7770047</v>
      </c>
      <c r="O25" s="17">
        <f>+O18+O21+O22</f>
        <v>7229983</v>
      </c>
      <c r="P25" s="17">
        <f>+P18+P21+P22</f>
        <v>5627926</v>
      </c>
      <c r="Q25" s="17">
        <f>+Q18+Q21+Q22</f>
        <v>6386199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82</v>
      </c>
      <c r="L30" s="28"/>
      <c r="M30" s="28" t="str">
        <f>[1]財政指標!$M$1</f>
        <v>鹿沼市</v>
      </c>
      <c r="P30" s="28"/>
      <c r="Q30" s="28" t="str">
        <f>[1]財政指標!$M$1</f>
        <v>鹿沼市</v>
      </c>
    </row>
    <row r="31" spans="1:17" ht="18" customHeight="1" x14ac:dyDescent="0.15"/>
    <row r="32" spans="1:17" ht="18" customHeight="1" x14ac:dyDescent="0.15">
      <c r="A32" s="12"/>
      <c r="B32" s="17" t="s">
        <v>169</v>
      </c>
      <c r="C32" s="12" t="s">
        <v>170</v>
      </c>
      <c r="D32" s="12" t="s">
        <v>172</v>
      </c>
      <c r="E32" s="12" t="s">
        <v>174</v>
      </c>
      <c r="F32" s="12" t="s">
        <v>176</v>
      </c>
      <c r="G32" s="12" t="s">
        <v>178</v>
      </c>
      <c r="H32" s="12" t="s">
        <v>180</v>
      </c>
      <c r="I32" s="12" t="s">
        <v>182</v>
      </c>
      <c r="J32" s="14" t="s">
        <v>207</v>
      </c>
      <c r="K32" s="14" t="s">
        <v>208</v>
      </c>
      <c r="L32" s="12" t="s">
        <v>188</v>
      </c>
      <c r="M32" s="12" t="s">
        <v>190</v>
      </c>
      <c r="N32" s="12" t="s">
        <v>192</v>
      </c>
      <c r="O32" s="2" t="s">
        <v>214</v>
      </c>
      <c r="P32" s="2" t="s">
        <v>196</v>
      </c>
      <c r="Q32" s="2" t="s">
        <v>161</v>
      </c>
    </row>
    <row r="33" spans="1:17" ht="18" customHeight="1" x14ac:dyDescent="0.15">
      <c r="A33" s="16" t="s">
        <v>52</v>
      </c>
      <c r="B33" s="29">
        <f t="shared" ref="B33:Q33" si="3">B4/B$23*100</f>
        <v>17.934081041728163</v>
      </c>
      <c r="C33" s="29">
        <f t="shared" si="3"/>
        <v>18.100490202456566</v>
      </c>
      <c r="D33" s="29">
        <f t="shared" si="3"/>
        <v>18.004912272910673</v>
      </c>
      <c r="E33" s="29">
        <f t="shared" si="3"/>
        <v>15.981971959878532</v>
      </c>
      <c r="F33" s="29">
        <f t="shared" si="3"/>
        <v>17.310398720026964</v>
      </c>
      <c r="G33" s="29">
        <f t="shared" si="3"/>
        <v>17.093072613153073</v>
      </c>
      <c r="H33" s="29">
        <f t="shared" si="3"/>
        <v>17.469208037241529</v>
      </c>
      <c r="I33" s="29">
        <f t="shared" si="3"/>
        <v>17.775136461263624</v>
      </c>
      <c r="J33" s="29">
        <f t="shared" si="3"/>
        <v>16.698956502225382</v>
      </c>
      <c r="K33" s="29">
        <f t="shared" si="3"/>
        <v>18.226383677734823</v>
      </c>
      <c r="L33" s="29">
        <f t="shared" si="3"/>
        <v>19.889828698521402</v>
      </c>
      <c r="M33" s="29">
        <f t="shared" si="3"/>
        <v>20.754739774817885</v>
      </c>
      <c r="N33" s="29">
        <f t="shared" si="3"/>
        <v>18.476749670035463</v>
      </c>
      <c r="O33" s="29">
        <f t="shared" si="3"/>
        <v>20.00791842333863</v>
      </c>
      <c r="P33" s="29">
        <f t="shared" si="3"/>
        <v>20.010685074960133</v>
      </c>
      <c r="Q33" s="29">
        <f t="shared" si="3"/>
        <v>19.131833641464603</v>
      </c>
    </row>
    <row r="34" spans="1:17" ht="18" customHeight="1" x14ac:dyDescent="0.15">
      <c r="A34" s="16" t="s">
        <v>53</v>
      </c>
      <c r="B34" s="29">
        <f t="shared" ref="B34:Q49" si="4">B5/B$23*100</f>
        <v>13.252975134245885</v>
      </c>
      <c r="C34" s="29">
        <f t="shared" si="4"/>
        <v>12.911553219320302</v>
      </c>
      <c r="D34" s="29">
        <f t="shared" si="4"/>
        <v>13.067961353338637</v>
      </c>
      <c r="E34" s="29">
        <f t="shared" si="4"/>
        <v>11.989723777775874</v>
      </c>
      <c r="F34" s="29">
        <f t="shared" si="4"/>
        <v>12.422649727666185</v>
      </c>
      <c r="G34" s="29">
        <f t="shared" si="4"/>
        <v>12.129798546067873</v>
      </c>
      <c r="H34" s="29">
        <f t="shared" si="4"/>
        <v>13.130712115871631</v>
      </c>
      <c r="I34" s="29">
        <f t="shared" si="4"/>
        <v>12.904721962781354</v>
      </c>
      <c r="J34" s="29">
        <f t="shared" si="4"/>
        <v>12.622564727105292</v>
      </c>
      <c r="K34" s="29">
        <f t="shared" si="4"/>
        <v>13.1072327508891</v>
      </c>
      <c r="L34" s="29">
        <f t="shared" si="4"/>
        <v>13.949018630428444</v>
      </c>
      <c r="M34" s="29">
        <f t="shared" ref="M34:Q48" si="5">M5/M$23*100</f>
        <v>14.263757223645722</v>
      </c>
      <c r="N34" s="29">
        <f t="shared" si="5"/>
        <v>13.613158794872755</v>
      </c>
      <c r="O34" s="29">
        <f t="shared" si="5"/>
        <v>14.125102638259035</v>
      </c>
      <c r="P34" s="29">
        <f t="shared" si="5"/>
        <v>13.662241431803816</v>
      </c>
      <c r="Q34" s="29">
        <f t="shared" si="5"/>
        <v>13.211819871527727</v>
      </c>
    </row>
    <row r="35" spans="1:17" ht="18" customHeight="1" x14ac:dyDescent="0.15">
      <c r="A35" s="16" t="s">
        <v>54</v>
      </c>
      <c r="B35" s="29">
        <f t="shared" si="4"/>
        <v>7.1213710493235469</v>
      </c>
      <c r="C35" s="29">
        <f t="shared" si="4"/>
        <v>6.8960543427241658</v>
      </c>
      <c r="D35" s="29">
        <f t="shared" si="4"/>
        <v>7.0537928595952</v>
      </c>
      <c r="E35" s="29">
        <f t="shared" si="4"/>
        <v>6.6794199082395975</v>
      </c>
      <c r="F35" s="29">
        <f t="shared" si="4"/>
        <v>7.2052743624232809</v>
      </c>
      <c r="G35" s="29">
        <f t="shared" si="4"/>
        <v>7.5795015085731317</v>
      </c>
      <c r="H35" s="29">
        <f t="shared" si="4"/>
        <v>8.6177426905905268</v>
      </c>
      <c r="I35" s="29">
        <f t="shared" si="4"/>
        <v>8.8352297997487135</v>
      </c>
      <c r="J35" s="29">
        <f t="shared" si="4"/>
        <v>9.7902736588427803</v>
      </c>
      <c r="K35" s="29">
        <f t="shared" si="4"/>
        <v>10.60383365560598</v>
      </c>
      <c r="L35" s="29">
        <f t="shared" si="4"/>
        <v>12.353200797062598</v>
      </c>
      <c r="M35" s="29">
        <f t="shared" si="5"/>
        <v>9.7265610497088524</v>
      </c>
      <c r="N35" s="29">
        <f t="shared" si="5"/>
        <v>10.487083109879862</v>
      </c>
      <c r="O35" s="29">
        <f t="shared" si="5"/>
        <v>11.44495420381427</v>
      </c>
      <c r="P35" s="29">
        <f t="shared" si="5"/>
        <v>12.350233347662193</v>
      </c>
      <c r="Q35" s="29">
        <f t="shared" si="5"/>
        <v>13.187964645468583</v>
      </c>
    </row>
    <row r="36" spans="1:17" ht="18" customHeight="1" x14ac:dyDescent="0.15">
      <c r="A36" s="16" t="s">
        <v>55</v>
      </c>
      <c r="B36" s="29">
        <f t="shared" si="4"/>
        <v>8.1996457699693863</v>
      </c>
      <c r="C36" s="29">
        <f t="shared" si="4"/>
        <v>7.5979224593708024</v>
      </c>
      <c r="D36" s="29">
        <f t="shared" si="4"/>
        <v>7.3775160572186902</v>
      </c>
      <c r="E36" s="29">
        <f t="shared" si="4"/>
        <v>6.5601920136507621</v>
      </c>
      <c r="F36" s="29">
        <f t="shared" si="4"/>
        <v>6.7633822388907081</v>
      </c>
      <c r="G36" s="29">
        <f t="shared" si="4"/>
        <v>6.5043867747148933</v>
      </c>
      <c r="H36" s="29">
        <f t="shared" si="4"/>
        <v>7.4573006627800424</v>
      </c>
      <c r="I36" s="29">
        <f t="shared" si="4"/>
        <v>8.0885236563742779</v>
      </c>
      <c r="J36" s="29">
        <f t="shared" si="4"/>
        <v>8.735614311635084</v>
      </c>
      <c r="K36" s="29">
        <f t="shared" si="4"/>
        <v>9.6394229314087383</v>
      </c>
      <c r="L36" s="29">
        <f t="shared" si="4"/>
        <v>11.440283265161383</v>
      </c>
      <c r="M36" s="29">
        <f t="shared" si="5"/>
        <v>12.417384300703784</v>
      </c>
      <c r="N36" s="29">
        <f t="shared" si="5"/>
        <v>11.617786276184699</v>
      </c>
      <c r="O36" s="29">
        <f t="shared" si="5"/>
        <v>11.371397371678116</v>
      </c>
      <c r="P36" s="29">
        <f t="shared" si="5"/>
        <v>11.424407131324704</v>
      </c>
      <c r="Q36" s="29">
        <f t="shared" si="5"/>
        <v>10.986458965263409</v>
      </c>
    </row>
    <row r="37" spans="1:17" ht="18" customHeight="1" x14ac:dyDescent="0.15">
      <c r="A37" s="16" t="s">
        <v>56</v>
      </c>
      <c r="B37" s="29">
        <f t="shared" si="4"/>
        <v>8.1996457699693863</v>
      </c>
      <c r="C37" s="29">
        <f t="shared" si="4"/>
        <v>7.5979224593708024</v>
      </c>
      <c r="D37" s="29">
        <f t="shared" si="4"/>
        <v>7.3775160572186902</v>
      </c>
      <c r="E37" s="29">
        <f t="shared" si="4"/>
        <v>6.5601920136507621</v>
      </c>
      <c r="F37" s="29">
        <f t="shared" si="4"/>
        <v>6.7633822388907081</v>
      </c>
      <c r="G37" s="29">
        <f t="shared" si="4"/>
        <v>6.5043867747148933</v>
      </c>
      <c r="H37" s="29">
        <f t="shared" si="4"/>
        <v>7.4573006627800424</v>
      </c>
      <c r="I37" s="29">
        <f t="shared" si="4"/>
        <v>8.0885236563742779</v>
      </c>
      <c r="J37" s="29">
        <f t="shared" si="4"/>
        <v>8.7353985884701011</v>
      </c>
      <c r="K37" s="29">
        <f t="shared" si="4"/>
        <v>9.6384753202741766</v>
      </c>
      <c r="L37" s="29">
        <f t="shared" si="4"/>
        <v>11.440283265161383</v>
      </c>
      <c r="M37" s="29">
        <f t="shared" si="5"/>
        <v>12.417384300703784</v>
      </c>
      <c r="N37" s="29">
        <f t="shared" si="5"/>
        <v>11.617786276184699</v>
      </c>
      <c r="O37" s="29">
        <f t="shared" si="5"/>
        <v>11.371397371678116</v>
      </c>
      <c r="P37" s="29">
        <f t="shared" si="5"/>
        <v>11.424407131324704</v>
      </c>
      <c r="Q37" s="29">
        <f t="shared" si="5"/>
        <v>10.986458965263409</v>
      </c>
    </row>
    <row r="38" spans="1:17" ht="18" customHeight="1" x14ac:dyDescent="0.15">
      <c r="A38" s="16" t="s">
        <v>57</v>
      </c>
      <c r="B38" s="29">
        <f t="shared" si="4"/>
        <v>0</v>
      </c>
      <c r="C38" s="29">
        <f t="shared" si="4"/>
        <v>0</v>
      </c>
      <c r="D38" s="29">
        <f t="shared" si="4"/>
        <v>0</v>
      </c>
      <c r="E38" s="29">
        <f t="shared" si="4"/>
        <v>0</v>
      </c>
      <c r="F38" s="29">
        <f t="shared" si="4"/>
        <v>3.2525818584419836E-4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2.1572316498381588E-4</v>
      </c>
      <c r="K38" s="29">
        <f t="shared" si="4"/>
        <v>9.4761113456095082E-4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3.0346299528233397E-6</v>
      </c>
    </row>
    <row r="39" spans="1:17" ht="18" customHeight="1" x14ac:dyDescent="0.15">
      <c r="A39" s="16" t="s">
        <v>58</v>
      </c>
      <c r="B39" s="29">
        <f t="shared" si="4"/>
        <v>9.133496296836805</v>
      </c>
      <c r="C39" s="29">
        <f t="shared" si="4"/>
        <v>8.8217482720309501</v>
      </c>
      <c r="D39" s="29">
        <f t="shared" si="4"/>
        <v>8.5662097909016559</v>
      </c>
      <c r="E39" s="29">
        <f t="shared" si="4"/>
        <v>8.3681901483836274</v>
      </c>
      <c r="F39" s="29">
        <f t="shared" si="4"/>
        <v>9.2025450510705511</v>
      </c>
      <c r="G39" s="29">
        <f t="shared" si="4"/>
        <v>9.046010723819629</v>
      </c>
      <c r="H39" s="29">
        <f t="shared" si="4"/>
        <v>10.368831802248177</v>
      </c>
      <c r="I39" s="29">
        <f t="shared" si="4"/>
        <v>10.034645779823654</v>
      </c>
      <c r="J39" s="29">
        <f t="shared" si="4"/>
        <v>9.8153984035645312</v>
      </c>
      <c r="K39" s="29">
        <f t="shared" si="4"/>
        <v>10.935412692003695</v>
      </c>
      <c r="L39" s="29">
        <f t="shared" si="4"/>
        <v>11.240500756880612</v>
      </c>
      <c r="M39" s="29">
        <f t="shared" si="5"/>
        <v>11.984024063143742</v>
      </c>
      <c r="N39" s="29">
        <f t="shared" si="5"/>
        <v>11.682090299828348</v>
      </c>
      <c r="O39" s="29">
        <f t="shared" si="5"/>
        <v>12.602984494443881</v>
      </c>
      <c r="P39" s="29">
        <f t="shared" si="5"/>
        <v>12.51214927012651</v>
      </c>
      <c r="Q39" s="29">
        <f t="shared" si="5"/>
        <v>11.782548613937321</v>
      </c>
    </row>
    <row r="40" spans="1:17" ht="18" customHeight="1" x14ac:dyDescent="0.15">
      <c r="A40" s="16" t="s">
        <v>59</v>
      </c>
      <c r="B40" s="29">
        <f t="shared" si="4"/>
        <v>1.8031320170216154</v>
      </c>
      <c r="C40" s="29">
        <f t="shared" si="4"/>
        <v>1.6364097203598371</v>
      </c>
      <c r="D40" s="29">
        <f t="shared" si="4"/>
        <v>1.708274033267811</v>
      </c>
      <c r="E40" s="29">
        <f t="shared" si="4"/>
        <v>1.487429646217072</v>
      </c>
      <c r="F40" s="29">
        <f t="shared" si="4"/>
        <v>1.5277741764637522</v>
      </c>
      <c r="G40" s="29">
        <f t="shared" si="4"/>
        <v>1.8792585139289879</v>
      </c>
      <c r="H40" s="29">
        <f t="shared" si="4"/>
        <v>2.0130961735823587</v>
      </c>
      <c r="I40" s="29">
        <f t="shared" si="4"/>
        <v>1.7415663186452739</v>
      </c>
      <c r="J40" s="29">
        <f t="shared" si="4"/>
        <v>1.6834671587396106</v>
      </c>
      <c r="K40" s="29">
        <f t="shared" si="4"/>
        <v>1.6698350822840449</v>
      </c>
      <c r="L40" s="29">
        <f t="shared" si="4"/>
        <v>1.6240093012801955</v>
      </c>
      <c r="M40" s="29">
        <f t="shared" si="5"/>
        <v>1.8130088145128243</v>
      </c>
      <c r="N40" s="29">
        <f t="shared" si="5"/>
        <v>2.0146817887091406</v>
      </c>
      <c r="O40" s="29">
        <f t="shared" si="5"/>
        <v>2.0452160751505324</v>
      </c>
      <c r="P40" s="29">
        <f t="shared" si="5"/>
        <v>2.1056734876821008</v>
      </c>
      <c r="Q40" s="29">
        <f t="shared" si="5"/>
        <v>1.8928625715933691</v>
      </c>
    </row>
    <row r="41" spans="1:17" ht="18" customHeight="1" x14ac:dyDescent="0.15">
      <c r="A41" s="16" t="s">
        <v>60</v>
      </c>
      <c r="B41" s="29">
        <f t="shared" si="4"/>
        <v>5.7146375278193293</v>
      </c>
      <c r="C41" s="29">
        <f t="shared" si="4"/>
        <v>5.903652923188381</v>
      </c>
      <c r="D41" s="29">
        <f t="shared" si="4"/>
        <v>5.7010697692001866</v>
      </c>
      <c r="E41" s="29">
        <f t="shared" si="4"/>
        <v>5.0503000653730448</v>
      </c>
      <c r="F41" s="29">
        <f t="shared" si="4"/>
        <v>5.5847712050326379</v>
      </c>
      <c r="G41" s="29">
        <f t="shared" si="4"/>
        <v>5.2232418705470858</v>
      </c>
      <c r="H41" s="29">
        <f t="shared" si="4"/>
        <v>5.9110410460366181</v>
      </c>
      <c r="I41" s="29">
        <f t="shared" si="4"/>
        <v>6.1127540435712406</v>
      </c>
      <c r="J41" s="29">
        <f t="shared" si="4"/>
        <v>6.3046355686315545</v>
      </c>
      <c r="K41" s="29">
        <f t="shared" si="4"/>
        <v>6.5269899169083638</v>
      </c>
      <c r="L41" s="29">
        <f t="shared" si="4"/>
        <v>8.079069586650272</v>
      </c>
      <c r="M41" s="29">
        <f t="shared" si="5"/>
        <v>6.9277614239181631</v>
      </c>
      <c r="N41" s="29">
        <f t="shared" si="5"/>
        <v>6.4675397443120284</v>
      </c>
      <c r="O41" s="29">
        <f t="shared" si="5"/>
        <v>6.9541941118541466</v>
      </c>
      <c r="P41" s="29">
        <f t="shared" si="5"/>
        <v>8.0086826364987385</v>
      </c>
      <c r="Q41" s="29">
        <f t="shared" si="5"/>
        <v>7.5266864599393806</v>
      </c>
    </row>
    <row r="42" spans="1:17" ht="18" customHeight="1" x14ac:dyDescent="0.15">
      <c r="A42" s="16" t="s">
        <v>61</v>
      </c>
      <c r="B42" s="29">
        <f t="shared" si="4"/>
        <v>2.3687184700446768</v>
      </c>
      <c r="C42" s="29">
        <f t="shared" si="4"/>
        <v>2.681912502605067</v>
      </c>
      <c r="D42" s="29">
        <f t="shared" si="4"/>
        <v>2.6092286477954851</v>
      </c>
      <c r="E42" s="29">
        <f t="shared" si="4"/>
        <v>2.2744060429697917</v>
      </c>
      <c r="F42" s="29">
        <f t="shared" si="4"/>
        <v>2.6391783576972485</v>
      </c>
      <c r="G42" s="29">
        <f t="shared" si="4"/>
        <v>2.468951845434709</v>
      </c>
      <c r="H42" s="29">
        <f t="shared" si="4"/>
        <v>2.697097848537688</v>
      </c>
      <c r="I42" s="29">
        <f t="shared" si="4"/>
        <v>2.7738108805793686</v>
      </c>
      <c r="J42" s="29">
        <f t="shared" si="4"/>
        <v>2.8756094004310824</v>
      </c>
      <c r="K42" s="29">
        <f t="shared" si="4"/>
        <v>2.8173355924382784</v>
      </c>
      <c r="L42" s="29">
        <f t="shared" si="4"/>
        <v>3.2820798925707697</v>
      </c>
      <c r="M42" s="29">
        <f t="shared" si="5"/>
        <v>3.0697541359318925</v>
      </c>
      <c r="N42" s="29">
        <f t="shared" si="5"/>
        <v>3.0373204778270635</v>
      </c>
      <c r="O42" s="29">
        <f t="shared" si="5"/>
        <v>3.2499055970577269</v>
      </c>
      <c r="P42" s="29">
        <f t="shared" si="5"/>
        <v>3.382052089787551</v>
      </c>
      <c r="Q42" s="29">
        <f t="shared" si="5"/>
        <v>3.0693339809638269</v>
      </c>
    </row>
    <row r="43" spans="1:17" ht="18" customHeight="1" x14ac:dyDescent="0.15">
      <c r="A43" s="16" t="s">
        <v>62</v>
      </c>
      <c r="B43" s="29">
        <f t="shared" si="4"/>
        <v>3.8818909847130505</v>
      </c>
      <c r="C43" s="29">
        <f t="shared" si="4"/>
        <v>4.0380233118105027</v>
      </c>
      <c r="D43" s="29">
        <f t="shared" si="4"/>
        <v>5.2053629135902888</v>
      </c>
      <c r="E43" s="29">
        <f t="shared" si="4"/>
        <v>5.3189334030257012</v>
      </c>
      <c r="F43" s="29">
        <f t="shared" si="4"/>
        <v>4.7455625284087946</v>
      </c>
      <c r="G43" s="29">
        <f t="shared" si="4"/>
        <v>5.008583869762135</v>
      </c>
      <c r="H43" s="29">
        <f t="shared" si="4"/>
        <v>5.8908764058991228</v>
      </c>
      <c r="I43" s="29">
        <f t="shared" si="4"/>
        <v>5.4803582415097978</v>
      </c>
      <c r="J43" s="29">
        <f t="shared" si="4"/>
        <v>5.5471727027829276</v>
      </c>
      <c r="K43" s="29">
        <f t="shared" si="4"/>
        <v>5.3776337861443642</v>
      </c>
      <c r="L43" s="29">
        <f t="shared" si="4"/>
        <v>5.4284368639577751</v>
      </c>
      <c r="M43" s="29">
        <f t="shared" si="5"/>
        <v>7.033742277157641</v>
      </c>
      <c r="N43" s="29">
        <f t="shared" si="5"/>
        <v>7.2659633082926955</v>
      </c>
      <c r="O43" s="29">
        <f t="shared" si="5"/>
        <v>7.5174788240859662</v>
      </c>
      <c r="P43" s="29">
        <f t="shared" si="5"/>
        <v>8.4210510112904817</v>
      </c>
      <c r="Q43" s="29">
        <f t="shared" si="5"/>
        <v>8.5623389009790234</v>
      </c>
    </row>
    <row r="44" spans="1:17" ht="18" customHeight="1" x14ac:dyDescent="0.15">
      <c r="A44" s="16" t="s">
        <v>63</v>
      </c>
      <c r="B44" s="29">
        <f t="shared" si="4"/>
        <v>7.4284201605975468</v>
      </c>
      <c r="C44" s="29">
        <f t="shared" si="4"/>
        <v>2.8319896527437058</v>
      </c>
      <c r="D44" s="29">
        <f t="shared" si="4"/>
        <v>4.7037711398555881</v>
      </c>
      <c r="E44" s="29">
        <f t="shared" si="4"/>
        <v>5.8742124449597668</v>
      </c>
      <c r="F44" s="29">
        <f t="shared" si="4"/>
        <v>3.9699919837536268</v>
      </c>
      <c r="G44" s="29">
        <f t="shared" si="4"/>
        <v>8.7126415012482674</v>
      </c>
      <c r="H44" s="29">
        <f t="shared" si="4"/>
        <v>3.0622995309797987</v>
      </c>
      <c r="I44" s="29">
        <f t="shared" si="4"/>
        <v>1.7087771625322909</v>
      </c>
      <c r="J44" s="29">
        <f t="shared" si="4"/>
        <v>2.0869927476393371</v>
      </c>
      <c r="K44" s="29">
        <f t="shared" si="4"/>
        <v>1.0590784908848578</v>
      </c>
      <c r="L44" s="29">
        <f t="shared" si="4"/>
        <v>3.2762856346108893</v>
      </c>
      <c r="M44" s="29">
        <f t="shared" si="5"/>
        <v>4.2836036500777368</v>
      </c>
      <c r="N44" s="29">
        <f t="shared" si="5"/>
        <v>4.2568962603296612</v>
      </c>
      <c r="O44" s="29">
        <f t="shared" si="5"/>
        <v>1.1966928532786576</v>
      </c>
      <c r="P44" s="29">
        <f t="shared" si="5"/>
        <v>3.3039637751644606</v>
      </c>
      <c r="Q44" s="29">
        <f t="shared" si="5"/>
        <v>2.0375597970038917</v>
      </c>
    </row>
    <row r="45" spans="1:17" ht="18" customHeight="1" x14ac:dyDescent="0.15">
      <c r="A45" s="16" t="s">
        <v>64</v>
      </c>
      <c r="B45" s="29">
        <f t="shared" si="4"/>
        <v>4.5846545096335314</v>
      </c>
      <c r="C45" s="29">
        <f t="shared" si="4"/>
        <v>4.8240677205202864</v>
      </c>
      <c r="D45" s="29">
        <f t="shared" si="4"/>
        <v>4.2408511833147431</v>
      </c>
      <c r="E45" s="29">
        <f t="shared" si="4"/>
        <v>3.9621890960726178</v>
      </c>
      <c r="F45" s="29">
        <f t="shared" si="4"/>
        <v>5.1803324096102177</v>
      </c>
      <c r="G45" s="29">
        <f t="shared" si="4"/>
        <v>6.3072784671922637</v>
      </c>
      <c r="H45" s="29">
        <f t="shared" si="4"/>
        <v>7.2552787108828554</v>
      </c>
      <c r="I45" s="29">
        <f t="shared" si="4"/>
        <v>7.2737142851848153</v>
      </c>
      <c r="J45" s="29">
        <f t="shared" si="4"/>
        <v>6.2434738489593249</v>
      </c>
      <c r="K45" s="29">
        <f t="shared" si="4"/>
        <v>6.4128607633378243</v>
      </c>
      <c r="L45" s="29">
        <f t="shared" si="4"/>
        <v>5.3379019611553193</v>
      </c>
      <c r="M45" s="29">
        <f t="shared" si="5"/>
        <v>4.983671194213076</v>
      </c>
      <c r="N45" s="29">
        <f t="shared" si="5"/>
        <v>4.3395763027149243</v>
      </c>
      <c r="O45" s="29">
        <f t="shared" si="5"/>
        <v>4.2306790079310996</v>
      </c>
      <c r="P45" s="29">
        <f t="shared" si="5"/>
        <v>4.1837248597281551</v>
      </c>
      <c r="Q45" s="29">
        <f t="shared" si="5"/>
        <v>5.5119925996300116</v>
      </c>
    </row>
    <row r="46" spans="1:17" ht="18" customHeight="1" x14ac:dyDescent="0.15">
      <c r="A46" s="16" t="s">
        <v>72</v>
      </c>
      <c r="B46" s="29">
        <f t="shared" si="4"/>
        <v>0</v>
      </c>
      <c r="C46" s="29">
        <f t="shared" si="4"/>
        <v>0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3.0346299528233397E-6</v>
      </c>
    </row>
    <row r="47" spans="1:17" ht="18" customHeight="1" x14ac:dyDescent="0.15">
      <c r="A47" s="16" t="s">
        <v>65</v>
      </c>
      <c r="B47" s="29">
        <f t="shared" si="4"/>
        <v>33.270922954968341</v>
      </c>
      <c r="C47" s="29">
        <f t="shared" si="4"/>
        <v>38.020598005211845</v>
      </c>
      <c r="D47" s="29">
        <f t="shared" si="4"/>
        <v>35.831569497475073</v>
      </c>
      <c r="E47" s="29">
        <f t="shared" si="4"/>
        <v>40.039294904237693</v>
      </c>
      <c r="F47" s="29">
        <f t="shared" si="4"/>
        <v>37.903610071002646</v>
      </c>
      <c r="G47" s="29">
        <f t="shared" si="4"/>
        <v>32.488027912314379</v>
      </c>
      <c r="H47" s="29">
        <f t="shared" si="4"/>
        <v>31.697569527879082</v>
      </c>
      <c r="I47" s="29">
        <f t="shared" si="4"/>
        <v>32.868676476311201</v>
      </c>
      <c r="J47" s="29">
        <f t="shared" si="4"/>
        <v>32.963656670139251</v>
      </c>
      <c r="K47" s="29">
        <f t="shared" si="4"/>
        <v>28.544001997733993</v>
      </c>
      <c r="L47" s="29">
        <f t="shared" si="4"/>
        <v>20.865549095258508</v>
      </c>
      <c r="M47" s="29">
        <f t="shared" si="5"/>
        <v>19.97926302068328</v>
      </c>
      <c r="N47" s="29">
        <f t="shared" si="5"/>
        <v>23.297609678550327</v>
      </c>
      <c r="O47" s="29">
        <f t="shared" si="5"/>
        <v>22.155460558818472</v>
      </c>
      <c r="P47" s="29">
        <f t="shared" si="5"/>
        <v>17.59026145920415</v>
      </c>
      <c r="Q47" s="29">
        <f t="shared" si="5"/>
        <v>19.360917856603237</v>
      </c>
    </row>
    <row r="48" spans="1:17" ht="18" customHeight="1" x14ac:dyDescent="0.15">
      <c r="A48" s="16" t="s">
        <v>66</v>
      </c>
      <c r="B48" s="29">
        <f t="shared" si="4"/>
        <v>10.919899402651419</v>
      </c>
      <c r="C48" s="29">
        <f t="shared" si="4"/>
        <v>12.019384153563015</v>
      </c>
      <c r="D48" s="29">
        <f t="shared" si="4"/>
        <v>9.8979193318611784</v>
      </c>
      <c r="E48" s="29">
        <f t="shared" si="4"/>
        <v>13.940763796030026</v>
      </c>
      <c r="F48" s="29">
        <f t="shared" si="4"/>
        <v>13.257110242735928</v>
      </c>
      <c r="G48" s="29">
        <f t="shared" si="4"/>
        <v>9.219420603564739</v>
      </c>
      <c r="H48" s="29">
        <f t="shared" si="4"/>
        <v>8.2395996582974842</v>
      </c>
      <c r="I48" s="29">
        <f t="shared" si="4"/>
        <v>6.9680894681832832</v>
      </c>
      <c r="J48" s="29">
        <f t="shared" si="4"/>
        <v>7.9907446357423311</v>
      </c>
      <c r="K48" s="29">
        <f t="shared" si="4"/>
        <v>8.5869466028763135</v>
      </c>
      <c r="L48" s="29">
        <f t="shared" si="4"/>
        <v>6.6058228272484758</v>
      </c>
      <c r="M48" s="29">
        <f t="shared" si="5"/>
        <v>7.3848022722760449</v>
      </c>
      <c r="N48" s="29">
        <f t="shared" si="5"/>
        <v>9.849627328680203</v>
      </c>
      <c r="O48" s="29">
        <f t="shared" si="5"/>
        <v>8.4550514454956609</v>
      </c>
      <c r="P48" s="29">
        <f t="shared" si="5"/>
        <v>5.5950915126691054</v>
      </c>
      <c r="Q48" s="29">
        <f t="shared" si="5"/>
        <v>7.9864905557612191</v>
      </c>
    </row>
    <row r="49" spans="1:17" ht="18" customHeight="1" x14ac:dyDescent="0.15">
      <c r="A49" s="16" t="s">
        <v>67</v>
      </c>
      <c r="B49" s="29">
        <f t="shared" si="4"/>
        <v>22.22066242342429</v>
      </c>
      <c r="C49" s="29">
        <f t="shared" si="4"/>
        <v>25.831017366941193</v>
      </c>
      <c r="D49" s="29">
        <f t="shared" si="4"/>
        <v>25.776278671496772</v>
      </c>
      <c r="E49" s="29">
        <f t="shared" si="4"/>
        <v>25.916284230406905</v>
      </c>
      <c r="F49" s="29">
        <f t="shared" si="4"/>
        <v>24.386651975534626</v>
      </c>
      <c r="G49" s="29">
        <f t="shared" si="4"/>
        <v>23.043741774482118</v>
      </c>
      <c r="H49" s="29">
        <f t="shared" si="4"/>
        <v>23.216902777904814</v>
      </c>
      <c r="I49" s="29">
        <f t="shared" si="4"/>
        <v>25.55956993969853</v>
      </c>
      <c r="J49" s="29">
        <f t="shared" si="4"/>
        <v>24.796394453449253</v>
      </c>
      <c r="K49" s="29">
        <f t="shared" si="4"/>
        <v>19.6587530670778</v>
      </c>
      <c r="L49" s="29">
        <f t="shared" si="4"/>
        <v>13.897783123554195</v>
      </c>
      <c r="M49" s="29">
        <f t="shared" si="4"/>
        <v>12.252682616629064</v>
      </c>
      <c r="N49" s="29">
        <f t="shared" si="4"/>
        <v>13.144799114049507</v>
      </c>
      <c r="O49" s="29">
        <f t="shared" si="4"/>
        <v>13.332762664352273</v>
      </c>
      <c r="P49" s="29">
        <f t="shared" si="4"/>
        <v>11.684739209908853</v>
      </c>
      <c r="Q49" s="29">
        <f t="shared" si="4"/>
        <v>11.009664780512649</v>
      </c>
    </row>
    <row r="50" spans="1:17" ht="18" customHeight="1" x14ac:dyDescent="0.15">
      <c r="A50" s="16" t="s">
        <v>68</v>
      </c>
      <c r="B50" s="29">
        <f t="shared" ref="B50:Q51" si="6">B21/B$23*100</f>
        <v>0.92774768738868119</v>
      </c>
      <c r="C50" s="29">
        <f t="shared" si="6"/>
        <v>1.3290433895829579</v>
      </c>
      <c r="D50" s="29">
        <f t="shared" si="6"/>
        <v>1.606670482670093</v>
      </c>
      <c r="E50" s="29">
        <f t="shared" si="6"/>
        <v>0.67786640996158598</v>
      </c>
      <c r="F50" s="29">
        <f t="shared" si="6"/>
        <v>0.60635725331682033</v>
      </c>
      <c r="G50" s="29">
        <f t="shared" si="6"/>
        <v>0.15799624474615429</v>
      </c>
      <c r="H50" s="29">
        <f t="shared" si="6"/>
        <v>0.2567554118798866</v>
      </c>
      <c r="I50" s="29">
        <f t="shared" si="6"/>
        <v>8.0617775035117176E-2</v>
      </c>
      <c r="J50" s="29">
        <f t="shared" si="6"/>
        <v>0.13035842684022014</v>
      </c>
      <c r="K50" s="29">
        <f t="shared" si="6"/>
        <v>1.0045470059533175</v>
      </c>
      <c r="L50" s="29">
        <f t="shared" si="6"/>
        <v>0.46493403946104267</v>
      </c>
      <c r="M50" s="29">
        <f t="shared" si="6"/>
        <v>9.6240431063015913E-2</v>
      </c>
      <c r="N50" s="29">
        <f t="shared" si="6"/>
        <v>9.4023561162850364E-2</v>
      </c>
      <c r="O50" s="29">
        <f t="shared" si="6"/>
        <v>0.47302407560623272</v>
      </c>
      <c r="P50" s="29">
        <f t="shared" si="6"/>
        <v>8.9167946358372913E-2</v>
      </c>
      <c r="Q50" s="29">
        <f t="shared" si="6"/>
        <v>1.882987885726882E-2</v>
      </c>
    </row>
    <row r="51" spans="1:17" ht="18" customHeight="1" x14ac:dyDescent="0.15">
      <c r="A51" s="16" t="s">
        <v>69</v>
      </c>
      <c r="B51" s="29">
        <f t="shared" si="6"/>
        <v>0</v>
      </c>
      <c r="C51" s="29">
        <f t="shared" si="6"/>
        <v>0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3.0346299528233397E-6</v>
      </c>
    </row>
    <row r="52" spans="1:17" ht="18" customHeight="1" x14ac:dyDescent="0.15">
      <c r="A52" s="16" t="s">
        <v>51</v>
      </c>
      <c r="B52" s="29">
        <f t="shared" ref="B52:L52" si="7">SUM(B33:B51)-B34-B37-B38-B42-B48-B49</f>
        <v>100.00000000000004</v>
      </c>
      <c r="C52" s="20">
        <f t="shared" si="7"/>
        <v>99.999999999999986</v>
      </c>
      <c r="D52" s="20">
        <f t="shared" si="7"/>
        <v>100.00000000000007</v>
      </c>
      <c r="E52" s="20">
        <f t="shared" si="7"/>
        <v>100.00000000000003</v>
      </c>
      <c r="F52" s="20">
        <f t="shared" si="7"/>
        <v>99.999999999999972</v>
      </c>
      <c r="G52" s="20">
        <f t="shared" si="7"/>
        <v>100.00000000000001</v>
      </c>
      <c r="H52" s="20">
        <f t="shared" si="7"/>
        <v>100</v>
      </c>
      <c r="I52" s="20">
        <f t="shared" si="7"/>
        <v>99.999999999999957</v>
      </c>
      <c r="J52" s="21">
        <f t="shared" si="7"/>
        <v>100</v>
      </c>
      <c r="K52" s="93">
        <f t="shared" si="7"/>
        <v>100.00000000000001</v>
      </c>
      <c r="L52" s="30">
        <f t="shared" si="7"/>
        <v>100.00000000000004</v>
      </c>
      <c r="M52" s="30">
        <f>SUM(M33:M51)-M34-M37-M38-M42-M48-M49</f>
        <v>100.00000000000001</v>
      </c>
      <c r="N52" s="30">
        <f>SUM(N33:N51)-N34-N37-N38-N42-N48-N49</f>
        <v>100.00000000000001</v>
      </c>
      <c r="O52" s="30">
        <f>SUM(O33:O51)-O34-O37-O38-O42-O48-O49</f>
        <v>100.00000000000004</v>
      </c>
      <c r="P52" s="30">
        <f>SUM(P33:P51)-P34-P37-P38-P42-P48-P49</f>
        <v>100.00000000000004</v>
      </c>
      <c r="Q52" s="30">
        <f>SUM(Q33:Q51)-Q34-Q37-Q38-Q42-Q48-Q49</f>
        <v>100.00000000000001</v>
      </c>
    </row>
    <row r="53" spans="1:17" ht="18" customHeight="1" x14ac:dyDescent="0.15">
      <c r="A53" s="16" t="s">
        <v>70</v>
      </c>
      <c r="B53" s="29">
        <f t="shared" ref="B53:M53" si="8">SUM(B33:B36)-B34</f>
        <v>33.255097861021099</v>
      </c>
      <c r="C53" s="20">
        <f t="shared" si="8"/>
        <v>32.594467004551525</v>
      </c>
      <c r="D53" s="20">
        <f t="shared" si="8"/>
        <v>32.436221189724563</v>
      </c>
      <c r="E53" s="20">
        <f t="shared" si="8"/>
        <v>29.221583881768893</v>
      </c>
      <c r="F53" s="20">
        <f t="shared" si="8"/>
        <v>31.279055321340955</v>
      </c>
      <c r="G53" s="20">
        <f t="shared" si="8"/>
        <v>31.176960896441095</v>
      </c>
      <c r="H53" s="20">
        <f t="shared" si="8"/>
        <v>33.544251390612096</v>
      </c>
      <c r="I53" s="20">
        <f t="shared" si="8"/>
        <v>34.698889917386623</v>
      </c>
      <c r="J53" s="21">
        <f t="shared" si="8"/>
        <v>35.224844472703246</v>
      </c>
      <c r="K53" s="93">
        <f t="shared" si="8"/>
        <v>38.469640264749543</v>
      </c>
      <c r="L53" s="30">
        <f t="shared" si="8"/>
        <v>43.68331276074538</v>
      </c>
      <c r="M53" s="30">
        <f t="shared" si="8"/>
        <v>42.898685125230514</v>
      </c>
      <c r="N53" s="30">
        <f>SUM(N33:N36)-N34</f>
        <v>40.581619056100031</v>
      </c>
      <c r="O53" s="30">
        <f>SUM(O33:O36)-O34</f>
        <v>42.824269998831014</v>
      </c>
      <c r="P53" s="30">
        <f>SUM(P33:P36)-P34</f>
        <v>43.785325553947033</v>
      </c>
      <c r="Q53" s="30">
        <f>SUM(Q33:Q36)-Q34</f>
        <v>43.306257252196602</v>
      </c>
    </row>
    <row r="54" spans="1:17" ht="18" customHeight="1" x14ac:dyDescent="0.15">
      <c r="A54" s="16" t="s">
        <v>71</v>
      </c>
      <c r="B54" s="29">
        <f t="shared" ref="B54:L54" si="9">+B47+B50+B51</f>
        <v>34.198670642357023</v>
      </c>
      <c r="C54" s="20">
        <f t="shared" si="9"/>
        <v>39.349641394794801</v>
      </c>
      <c r="D54" s="20">
        <f t="shared" si="9"/>
        <v>37.438239980145163</v>
      </c>
      <c r="E54" s="20">
        <f t="shared" si="9"/>
        <v>40.717161314199281</v>
      </c>
      <c r="F54" s="20">
        <f t="shared" si="9"/>
        <v>38.509967324319469</v>
      </c>
      <c r="G54" s="20">
        <f t="shared" si="9"/>
        <v>32.646024157060531</v>
      </c>
      <c r="H54" s="20">
        <f t="shared" si="9"/>
        <v>31.954324939758969</v>
      </c>
      <c r="I54" s="20">
        <f t="shared" si="9"/>
        <v>32.949294251346316</v>
      </c>
      <c r="J54" s="21">
        <f t="shared" si="9"/>
        <v>33.094015096979469</v>
      </c>
      <c r="K54" s="93">
        <f t="shared" si="9"/>
        <v>29.54854900368731</v>
      </c>
      <c r="L54" s="30">
        <f t="shared" si="9"/>
        <v>21.33048313471955</v>
      </c>
      <c r="M54" s="30">
        <f>+M47+M50+M51</f>
        <v>20.075503451746297</v>
      </c>
      <c r="N54" s="30">
        <f>+N47+N50+N51</f>
        <v>23.391633239713176</v>
      </c>
      <c r="O54" s="30">
        <f>+O47+O50+O51</f>
        <v>22.628484634424705</v>
      </c>
      <c r="P54" s="30">
        <f>+P47+P50+P51</f>
        <v>17.679429405562523</v>
      </c>
      <c r="Q54" s="30">
        <f>+Q47+Q50+Q51</f>
        <v>19.379750770090457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74"/>
  <sheetViews>
    <sheetView workbookViewId="0">
      <selection activeCell="D20" sqref="D20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2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81</v>
      </c>
      <c r="L1" s="28" t="str">
        <f>[2]財政指標!$M$1</f>
        <v>粟野町</v>
      </c>
      <c r="P1" s="28" t="str">
        <f>[2]財政指標!$M$1</f>
        <v>粟野町</v>
      </c>
    </row>
    <row r="2" spans="1:17" ht="18" customHeight="1" x14ac:dyDescent="0.15">
      <c r="M2" s="18" t="s">
        <v>149</v>
      </c>
      <c r="Q2" s="18" t="s">
        <v>149</v>
      </c>
    </row>
    <row r="3" spans="1:17" ht="18" customHeight="1" x14ac:dyDescent="0.15">
      <c r="A3" s="12"/>
      <c r="B3" s="17" t="s">
        <v>169</v>
      </c>
      <c r="C3" s="12" t="s">
        <v>170</v>
      </c>
      <c r="D3" s="12" t="s">
        <v>172</v>
      </c>
      <c r="E3" s="12" t="s">
        <v>174</v>
      </c>
      <c r="F3" s="12" t="s">
        <v>176</v>
      </c>
      <c r="G3" s="12" t="s">
        <v>178</v>
      </c>
      <c r="H3" s="12" t="s">
        <v>180</v>
      </c>
      <c r="I3" s="12" t="s">
        <v>182</v>
      </c>
      <c r="J3" s="14" t="s">
        <v>207</v>
      </c>
      <c r="K3" s="14" t="s">
        <v>208</v>
      </c>
      <c r="L3" s="12" t="s">
        <v>188</v>
      </c>
      <c r="M3" s="12" t="s">
        <v>190</v>
      </c>
      <c r="N3" s="12" t="s">
        <v>192</v>
      </c>
      <c r="O3" s="2" t="s">
        <v>194</v>
      </c>
      <c r="P3" s="70" t="s">
        <v>196</v>
      </c>
      <c r="Q3" s="70" t="s">
        <v>161</v>
      </c>
    </row>
    <row r="4" spans="1:17" ht="18" customHeight="1" x14ac:dyDescent="0.15">
      <c r="A4" s="16" t="s">
        <v>52</v>
      </c>
      <c r="B4" s="16"/>
      <c r="C4" s="12"/>
      <c r="D4" s="12">
        <v>1059284</v>
      </c>
      <c r="E4" s="12">
        <v>1110486</v>
      </c>
      <c r="F4" s="12">
        <v>1184291</v>
      </c>
      <c r="G4" s="12">
        <v>1220938</v>
      </c>
      <c r="H4" s="12">
        <v>1218445</v>
      </c>
      <c r="I4" s="12">
        <v>1273462</v>
      </c>
      <c r="J4" s="14">
        <v>1315430</v>
      </c>
      <c r="K4" s="13">
        <v>1340057</v>
      </c>
      <c r="L4" s="16">
        <v>1328376</v>
      </c>
      <c r="M4" s="16">
        <v>1286611</v>
      </c>
      <c r="N4" s="16">
        <v>1309147</v>
      </c>
      <c r="O4" s="16">
        <v>1309849</v>
      </c>
      <c r="P4" s="16">
        <v>1249450</v>
      </c>
      <c r="Q4" s="16">
        <v>1241127</v>
      </c>
    </row>
    <row r="5" spans="1:17" ht="18" customHeight="1" x14ac:dyDescent="0.15">
      <c r="A5" s="16" t="s">
        <v>53</v>
      </c>
      <c r="B5" s="16"/>
      <c r="C5" s="12"/>
      <c r="D5" s="12">
        <v>737812</v>
      </c>
      <c r="E5" s="12">
        <v>767966</v>
      </c>
      <c r="F5" s="12">
        <v>819584</v>
      </c>
      <c r="G5" s="12">
        <v>843358</v>
      </c>
      <c r="H5" s="12">
        <v>846576</v>
      </c>
      <c r="I5" s="12">
        <v>878142</v>
      </c>
      <c r="J5" s="14">
        <v>914290</v>
      </c>
      <c r="K5" s="13">
        <v>935282</v>
      </c>
      <c r="L5" s="16">
        <v>921802</v>
      </c>
      <c r="M5" s="16">
        <v>887949</v>
      </c>
      <c r="N5" s="16">
        <v>898636</v>
      </c>
      <c r="O5" s="16">
        <v>883762</v>
      </c>
      <c r="P5" s="16">
        <v>830340</v>
      </c>
      <c r="Q5" s="16">
        <v>818351</v>
      </c>
    </row>
    <row r="6" spans="1:17" ht="18" customHeight="1" x14ac:dyDescent="0.15">
      <c r="A6" s="16" t="s">
        <v>54</v>
      </c>
      <c r="B6" s="16"/>
      <c r="C6" s="12"/>
      <c r="D6" s="12">
        <v>27555</v>
      </c>
      <c r="E6" s="12">
        <v>34495</v>
      </c>
      <c r="F6" s="12">
        <v>185901</v>
      </c>
      <c r="G6" s="12">
        <v>197423</v>
      </c>
      <c r="H6" s="12">
        <v>214588</v>
      </c>
      <c r="I6" s="12">
        <v>268560</v>
      </c>
      <c r="J6" s="14">
        <v>298154</v>
      </c>
      <c r="K6" s="92">
        <v>325896</v>
      </c>
      <c r="L6" s="16">
        <v>330498</v>
      </c>
      <c r="M6" s="16">
        <v>125812</v>
      </c>
      <c r="N6" s="16">
        <v>144992</v>
      </c>
      <c r="O6" s="16">
        <v>151933</v>
      </c>
      <c r="P6" s="16">
        <v>231110</v>
      </c>
      <c r="Q6" s="16">
        <v>247493</v>
      </c>
    </row>
    <row r="7" spans="1:17" ht="18" customHeight="1" x14ac:dyDescent="0.15">
      <c r="A7" s="16" t="s">
        <v>55</v>
      </c>
      <c r="B7" s="16"/>
      <c r="C7" s="12"/>
      <c r="D7" s="12">
        <v>366147</v>
      </c>
      <c r="E7" s="12">
        <v>383548</v>
      </c>
      <c r="F7" s="12">
        <v>384141</v>
      </c>
      <c r="G7" s="12">
        <v>384734</v>
      </c>
      <c r="H7" s="12">
        <v>384233</v>
      </c>
      <c r="I7" s="12">
        <v>422998</v>
      </c>
      <c r="J7" s="14">
        <v>440305</v>
      </c>
      <c r="K7" s="13">
        <v>528968</v>
      </c>
      <c r="L7" s="16">
        <v>578895</v>
      </c>
      <c r="M7" s="16">
        <v>622023</v>
      </c>
      <c r="N7" s="16">
        <v>637953</v>
      </c>
      <c r="O7" s="16">
        <v>656732</v>
      </c>
      <c r="P7" s="16">
        <v>620926</v>
      </c>
      <c r="Q7" s="16">
        <v>607903</v>
      </c>
    </row>
    <row r="8" spans="1:17" ht="18" customHeight="1" x14ac:dyDescent="0.15">
      <c r="A8" s="16" t="s">
        <v>56</v>
      </c>
      <c r="B8" s="16"/>
      <c r="C8" s="12"/>
      <c r="D8" s="12">
        <v>366147</v>
      </c>
      <c r="E8" s="12">
        <v>383548</v>
      </c>
      <c r="F8" s="12">
        <v>384141</v>
      </c>
      <c r="G8" s="12">
        <v>384734</v>
      </c>
      <c r="H8" s="12">
        <v>382879</v>
      </c>
      <c r="I8" s="12">
        <v>422998</v>
      </c>
      <c r="J8" s="14">
        <v>440275</v>
      </c>
      <c r="K8" s="13">
        <v>528907</v>
      </c>
      <c r="L8" s="16">
        <v>578895</v>
      </c>
      <c r="M8" s="16">
        <v>622023</v>
      </c>
      <c r="N8" s="16">
        <v>637953</v>
      </c>
      <c r="O8" s="16">
        <v>656731</v>
      </c>
      <c r="P8" s="16">
        <v>620926</v>
      </c>
      <c r="Q8" s="16">
        <v>607903</v>
      </c>
    </row>
    <row r="9" spans="1:17" ht="18" customHeight="1" x14ac:dyDescent="0.15">
      <c r="A9" s="16" t="s">
        <v>57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1354</v>
      </c>
      <c r="I9" s="12">
        <v>0</v>
      </c>
      <c r="J9" s="14">
        <v>30</v>
      </c>
      <c r="K9" s="13">
        <v>61</v>
      </c>
      <c r="L9" s="16">
        <v>0</v>
      </c>
      <c r="M9" s="16">
        <v>0</v>
      </c>
      <c r="N9" s="16">
        <v>0</v>
      </c>
      <c r="O9" s="16">
        <v>1</v>
      </c>
      <c r="P9" s="16">
        <v>0</v>
      </c>
      <c r="Q9" s="16">
        <v>0</v>
      </c>
    </row>
    <row r="10" spans="1:17" ht="18" customHeight="1" x14ac:dyDescent="0.15">
      <c r="A10" s="16" t="s">
        <v>58</v>
      </c>
      <c r="B10" s="16"/>
      <c r="C10" s="12"/>
      <c r="D10" s="12">
        <v>621926</v>
      </c>
      <c r="E10" s="12">
        <v>677147</v>
      </c>
      <c r="F10" s="12">
        <v>685995</v>
      </c>
      <c r="G10" s="12">
        <v>706849</v>
      </c>
      <c r="H10" s="12">
        <v>748872</v>
      </c>
      <c r="I10" s="12">
        <v>825074</v>
      </c>
      <c r="J10" s="14">
        <v>803385</v>
      </c>
      <c r="K10" s="13">
        <v>787567</v>
      </c>
      <c r="L10" s="16">
        <v>795016</v>
      </c>
      <c r="M10" s="16">
        <v>907408</v>
      </c>
      <c r="N10" s="16">
        <v>874301</v>
      </c>
      <c r="O10" s="16">
        <v>1105994</v>
      </c>
      <c r="P10" s="16">
        <v>920307</v>
      </c>
      <c r="Q10" s="16">
        <v>912402</v>
      </c>
    </row>
    <row r="11" spans="1:17" ht="18" customHeight="1" x14ac:dyDescent="0.15">
      <c r="A11" s="16" t="s">
        <v>59</v>
      </c>
      <c r="B11" s="16"/>
      <c r="C11" s="12"/>
      <c r="D11" s="12">
        <v>43239</v>
      </c>
      <c r="E11" s="12">
        <v>61495</v>
      </c>
      <c r="F11" s="12">
        <v>47405</v>
      </c>
      <c r="G11" s="12">
        <v>67027</v>
      </c>
      <c r="H11" s="12">
        <v>65468</v>
      </c>
      <c r="I11" s="12">
        <v>98224</v>
      </c>
      <c r="J11" s="14">
        <v>67168</v>
      </c>
      <c r="K11" s="14">
        <v>66568</v>
      </c>
      <c r="L11" s="16">
        <v>68317</v>
      </c>
      <c r="M11" s="16">
        <v>79323</v>
      </c>
      <c r="N11" s="16">
        <v>51122</v>
      </c>
      <c r="O11" s="16">
        <v>38113</v>
      </c>
      <c r="P11" s="16">
        <v>36691</v>
      </c>
      <c r="Q11" s="16">
        <v>33590</v>
      </c>
    </row>
    <row r="12" spans="1:17" ht="18" customHeight="1" x14ac:dyDescent="0.15">
      <c r="A12" s="16" t="s">
        <v>60</v>
      </c>
      <c r="B12" s="16"/>
      <c r="C12" s="12"/>
      <c r="D12" s="12">
        <v>326226</v>
      </c>
      <c r="E12" s="12">
        <v>311321</v>
      </c>
      <c r="F12" s="12">
        <v>342603</v>
      </c>
      <c r="G12" s="12">
        <v>351989</v>
      </c>
      <c r="H12" s="12">
        <v>349120</v>
      </c>
      <c r="I12" s="12">
        <v>382898</v>
      </c>
      <c r="J12" s="14">
        <v>389413</v>
      </c>
      <c r="K12" s="14">
        <v>422552</v>
      </c>
      <c r="L12" s="16">
        <v>505024</v>
      </c>
      <c r="M12" s="16">
        <v>440361</v>
      </c>
      <c r="N12" s="16">
        <v>445320</v>
      </c>
      <c r="O12" s="16">
        <v>449907</v>
      </c>
      <c r="P12" s="16">
        <v>448117</v>
      </c>
      <c r="Q12" s="16">
        <v>470808</v>
      </c>
    </row>
    <row r="13" spans="1:17" ht="18" customHeight="1" x14ac:dyDescent="0.15">
      <c r="A13" s="16" t="s">
        <v>61</v>
      </c>
      <c r="B13" s="16"/>
      <c r="C13" s="12"/>
      <c r="D13" s="12">
        <v>163004</v>
      </c>
      <c r="E13" s="12">
        <v>142047</v>
      </c>
      <c r="F13" s="12">
        <v>161724</v>
      </c>
      <c r="G13" s="12">
        <v>171685</v>
      </c>
      <c r="H13" s="12">
        <v>163053</v>
      </c>
      <c r="I13" s="12">
        <v>166548</v>
      </c>
      <c r="J13" s="14">
        <v>169969</v>
      </c>
      <c r="K13" s="14">
        <v>168399</v>
      </c>
      <c r="L13" s="16">
        <v>190485</v>
      </c>
      <c r="M13" s="16">
        <v>169170</v>
      </c>
      <c r="N13" s="16">
        <v>179252</v>
      </c>
      <c r="O13" s="16">
        <v>184275</v>
      </c>
      <c r="P13" s="16">
        <v>177880</v>
      </c>
      <c r="Q13" s="16">
        <v>167169</v>
      </c>
    </row>
    <row r="14" spans="1:17" ht="18" customHeight="1" x14ac:dyDescent="0.15">
      <c r="A14" s="16" t="s">
        <v>62</v>
      </c>
      <c r="B14" s="16"/>
      <c r="C14" s="12"/>
      <c r="D14" s="12">
        <v>145276</v>
      </c>
      <c r="E14" s="12">
        <v>224803</v>
      </c>
      <c r="F14" s="12">
        <v>161484</v>
      </c>
      <c r="G14" s="12">
        <v>348021</v>
      </c>
      <c r="H14" s="12">
        <v>234168</v>
      </c>
      <c r="I14" s="12">
        <v>285511</v>
      </c>
      <c r="J14" s="14">
        <v>349679</v>
      </c>
      <c r="K14" s="14">
        <v>308537</v>
      </c>
      <c r="L14" s="16">
        <v>346390</v>
      </c>
      <c r="M14" s="16">
        <v>339279</v>
      </c>
      <c r="N14" s="16">
        <v>411916</v>
      </c>
      <c r="O14" s="16">
        <v>374355</v>
      </c>
      <c r="P14" s="16">
        <v>392689</v>
      </c>
      <c r="Q14" s="16">
        <v>398969</v>
      </c>
    </row>
    <row r="15" spans="1:17" ht="18" customHeight="1" x14ac:dyDescent="0.15">
      <c r="A15" s="16" t="s">
        <v>63</v>
      </c>
      <c r="B15" s="16"/>
      <c r="C15" s="12"/>
      <c r="D15" s="12">
        <v>499745</v>
      </c>
      <c r="E15" s="12">
        <v>610912</v>
      </c>
      <c r="F15" s="12">
        <v>447241</v>
      </c>
      <c r="G15" s="12">
        <v>158927</v>
      </c>
      <c r="H15" s="12">
        <v>405734</v>
      </c>
      <c r="I15" s="12">
        <v>297426</v>
      </c>
      <c r="J15" s="14">
        <v>247483</v>
      </c>
      <c r="K15" s="13">
        <v>178911</v>
      </c>
      <c r="L15" s="16">
        <v>213660</v>
      </c>
      <c r="M15" s="16">
        <v>212105</v>
      </c>
      <c r="N15" s="16">
        <v>75526</v>
      </c>
      <c r="O15" s="16">
        <v>151205</v>
      </c>
      <c r="P15" s="16">
        <v>216572</v>
      </c>
      <c r="Q15" s="16">
        <v>90088</v>
      </c>
    </row>
    <row r="16" spans="1:17" ht="18" customHeight="1" x14ac:dyDescent="0.15">
      <c r="A16" s="16" t="s">
        <v>64</v>
      </c>
      <c r="B16" s="16"/>
      <c r="C16" s="12"/>
      <c r="D16" s="12">
        <v>2742</v>
      </c>
      <c r="E16" s="12">
        <v>12177</v>
      </c>
      <c r="F16" s="12">
        <v>6691</v>
      </c>
      <c r="G16" s="12">
        <v>8598</v>
      </c>
      <c r="H16" s="12">
        <v>9558</v>
      </c>
      <c r="I16" s="12">
        <v>11879</v>
      </c>
      <c r="J16" s="14">
        <v>6744</v>
      </c>
      <c r="K16" s="13">
        <v>4644</v>
      </c>
      <c r="L16" s="16">
        <v>4932</v>
      </c>
      <c r="M16" s="16">
        <v>4716</v>
      </c>
      <c r="N16" s="16">
        <v>4332</v>
      </c>
      <c r="O16" s="16">
        <v>33364</v>
      </c>
      <c r="P16" s="16">
        <v>35260</v>
      </c>
      <c r="Q16" s="16">
        <v>62940</v>
      </c>
    </row>
    <row r="17" spans="1:17" ht="18" customHeight="1" x14ac:dyDescent="0.15">
      <c r="A17" s="16" t="s">
        <v>72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</row>
    <row r="18" spans="1:17" ht="18" customHeight="1" x14ac:dyDescent="0.15">
      <c r="A18" s="16" t="s">
        <v>154</v>
      </c>
      <c r="B18" s="16"/>
      <c r="C18" s="12"/>
      <c r="D18" s="12">
        <v>1010018</v>
      </c>
      <c r="E18" s="12">
        <v>1031537</v>
      </c>
      <c r="F18" s="12">
        <v>1142588</v>
      </c>
      <c r="G18" s="12">
        <v>1369653</v>
      </c>
      <c r="H18" s="12">
        <v>2759064</v>
      </c>
      <c r="I18" s="12">
        <v>1272817</v>
      </c>
      <c r="J18" s="14">
        <v>1249257</v>
      </c>
      <c r="K18" s="13">
        <v>1792674</v>
      </c>
      <c r="L18" s="16">
        <v>1497548</v>
      </c>
      <c r="M18" s="16">
        <v>1070257</v>
      </c>
      <c r="N18" s="16">
        <v>1383911</v>
      </c>
      <c r="O18" s="16">
        <v>2456165</v>
      </c>
      <c r="P18" s="16">
        <v>408989</v>
      </c>
      <c r="Q18" s="16">
        <v>398256</v>
      </c>
    </row>
    <row r="19" spans="1:17" ht="18" customHeight="1" x14ac:dyDescent="0.15">
      <c r="A19" s="16" t="s">
        <v>66</v>
      </c>
      <c r="B19" s="16"/>
      <c r="C19" s="12"/>
      <c r="D19" s="12">
        <v>237637</v>
      </c>
      <c r="E19" s="12">
        <v>348266</v>
      </c>
      <c r="F19" s="12">
        <v>312026</v>
      </c>
      <c r="G19" s="12">
        <v>402782</v>
      </c>
      <c r="H19" s="12">
        <v>684195</v>
      </c>
      <c r="I19" s="12">
        <v>104036</v>
      </c>
      <c r="J19" s="14">
        <v>89188</v>
      </c>
      <c r="K19" s="13">
        <v>353455</v>
      </c>
      <c r="L19" s="16">
        <v>452177</v>
      </c>
      <c r="M19" s="16">
        <v>143772</v>
      </c>
      <c r="N19" s="16">
        <v>697269</v>
      </c>
      <c r="O19" s="16">
        <v>887445</v>
      </c>
      <c r="P19" s="16">
        <v>88301</v>
      </c>
      <c r="Q19" s="16">
        <v>23520</v>
      </c>
    </row>
    <row r="20" spans="1:17" ht="18" customHeight="1" x14ac:dyDescent="0.15">
      <c r="A20" s="16" t="s">
        <v>67</v>
      </c>
      <c r="B20" s="16"/>
      <c r="C20" s="12"/>
      <c r="D20" s="12">
        <v>744314</v>
      </c>
      <c r="E20" s="12">
        <v>659848</v>
      </c>
      <c r="F20" s="12">
        <v>773337</v>
      </c>
      <c r="G20" s="12">
        <v>921211</v>
      </c>
      <c r="H20" s="12">
        <v>2027568</v>
      </c>
      <c r="I20" s="12">
        <v>1124338</v>
      </c>
      <c r="J20" s="14">
        <v>1105534</v>
      </c>
      <c r="K20" s="13">
        <v>1351907</v>
      </c>
      <c r="L20" s="16">
        <v>950880</v>
      </c>
      <c r="M20" s="16">
        <v>850287</v>
      </c>
      <c r="N20" s="16">
        <v>596312</v>
      </c>
      <c r="O20" s="16">
        <v>1478207</v>
      </c>
      <c r="P20" s="16">
        <v>261486</v>
      </c>
      <c r="Q20" s="16">
        <v>315236</v>
      </c>
    </row>
    <row r="21" spans="1:17" ht="18" customHeight="1" x14ac:dyDescent="0.15">
      <c r="A21" s="16" t="s">
        <v>155</v>
      </c>
      <c r="B21" s="16"/>
      <c r="C21" s="12"/>
      <c r="D21" s="12">
        <v>149688</v>
      </c>
      <c r="E21" s="12">
        <v>18777</v>
      </c>
      <c r="F21" s="12">
        <v>0</v>
      </c>
      <c r="G21" s="12">
        <v>0</v>
      </c>
      <c r="H21" s="12">
        <v>0</v>
      </c>
      <c r="I21" s="12">
        <v>0</v>
      </c>
      <c r="J21" s="14">
        <v>4102</v>
      </c>
      <c r="K21" s="13">
        <v>41581</v>
      </c>
      <c r="L21" s="16">
        <v>25418</v>
      </c>
      <c r="M21" s="16">
        <v>0</v>
      </c>
      <c r="N21" s="16">
        <v>16254</v>
      </c>
      <c r="O21" s="16">
        <v>45537</v>
      </c>
      <c r="P21" s="16">
        <v>0</v>
      </c>
      <c r="Q21" s="16">
        <v>1</v>
      </c>
    </row>
    <row r="22" spans="1:17" ht="18" customHeight="1" x14ac:dyDescent="0.15">
      <c r="A22" s="16" t="s">
        <v>156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</row>
    <row r="23" spans="1:17" ht="18" customHeight="1" x14ac:dyDescent="0.15">
      <c r="A23" s="16" t="s">
        <v>51</v>
      </c>
      <c r="B23" s="16">
        <f t="shared" ref="B23:Q23" si="0">SUM(B4:B22)-B5-B8-B9-B13-B19-B20</f>
        <v>0</v>
      </c>
      <c r="C23" s="12">
        <f t="shared" si="0"/>
        <v>0</v>
      </c>
      <c r="D23" s="12">
        <f t="shared" si="0"/>
        <v>4251846</v>
      </c>
      <c r="E23" s="12">
        <f t="shared" si="0"/>
        <v>4476698</v>
      </c>
      <c r="F23" s="12">
        <f t="shared" si="0"/>
        <v>4588340</v>
      </c>
      <c r="G23" s="12">
        <f t="shared" si="0"/>
        <v>4814159</v>
      </c>
      <c r="H23" s="12">
        <f t="shared" si="0"/>
        <v>6389250</v>
      </c>
      <c r="I23" s="12">
        <f t="shared" si="0"/>
        <v>5138849</v>
      </c>
      <c r="J23" s="14">
        <f t="shared" si="0"/>
        <v>5171120</v>
      </c>
      <c r="K23" s="13">
        <f t="shared" si="0"/>
        <v>5797955</v>
      </c>
      <c r="L23" s="17">
        <f t="shared" si="0"/>
        <v>5694074</v>
      </c>
      <c r="M23" s="17">
        <f t="shared" si="0"/>
        <v>5087895</v>
      </c>
      <c r="N23" s="17">
        <f t="shared" si="0"/>
        <v>5354774</v>
      </c>
      <c r="O23" s="17">
        <f t="shared" si="0"/>
        <v>6773154</v>
      </c>
      <c r="P23" s="17">
        <f t="shared" si="0"/>
        <v>4560111</v>
      </c>
      <c r="Q23" s="17">
        <f t="shared" si="0"/>
        <v>4463579</v>
      </c>
    </row>
    <row r="24" spans="1:17" ht="18" customHeight="1" x14ac:dyDescent="0.15">
      <c r="A24" s="16" t="s">
        <v>70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1452986</v>
      </c>
      <c r="E24" s="12">
        <f t="shared" si="1"/>
        <v>1528529</v>
      </c>
      <c r="F24" s="12">
        <f t="shared" si="1"/>
        <v>1754333</v>
      </c>
      <c r="G24" s="12">
        <f t="shared" si="1"/>
        <v>1803095</v>
      </c>
      <c r="H24" s="12">
        <f t="shared" si="1"/>
        <v>1817266</v>
      </c>
      <c r="I24" s="12">
        <f t="shared" si="1"/>
        <v>1965020</v>
      </c>
      <c r="J24" s="14">
        <f t="shared" si="1"/>
        <v>2053889</v>
      </c>
      <c r="K24" s="13">
        <f t="shared" si="1"/>
        <v>2194921</v>
      </c>
      <c r="L24" s="17">
        <f t="shared" si="1"/>
        <v>2237769</v>
      </c>
      <c r="M24" s="17">
        <f t="shared" si="1"/>
        <v>2034446</v>
      </c>
      <c r="N24" s="17">
        <f>SUM(N4:N7)-N5</f>
        <v>2092092</v>
      </c>
      <c r="O24" s="17">
        <f>SUM(O4:O7)-O5</f>
        <v>2118514</v>
      </c>
      <c r="P24" s="17">
        <f>SUM(P4:P7)-P5</f>
        <v>2101486</v>
      </c>
      <c r="Q24" s="17">
        <f>SUM(Q4:Q7)-Q5</f>
        <v>2096523</v>
      </c>
    </row>
    <row r="25" spans="1:17" ht="18" customHeight="1" x14ac:dyDescent="0.15">
      <c r="A25" s="16" t="s">
        <v>157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1159706</v>
      </c>
      <c r="E25" s="12">
        <f t="shared" si="2"/>
        <v>1050314</v>
      </c>
      <c r="F25" s="12">
        <f t="shared" si="2"/>
        <v>1142588</v>
      </c>
      <c r="G25" s="12">
        <f t="shared" si="2"/>
        <v>1369653</v>
      </c>
      <c r="H25" s="12">
        <f t="shared" si="2"/>
        <v>2759064</v>
      </c>
      <c r="I25" s="12">
        <f t="shared" si="2"/>
        <v>1272817</v>
      </c>
      <c r="J25" s="14">
        <f t="shared" si="2"/>
        <v>1253359</v>
      </c>
      <c r="K25" s="13">
        <f t="shared" si="2"/>
        <v>1834255</v>
      </c>
      <c r="L25" s="17">
        <f t="shared" si="2"/>
        <v>1522966</v>
      </c>
      <c r="M25" s="17">
        <f t="shared" si="2"/>
        <v>1070257</v>
      </c>
      <c r="N25" s="17">
        <f>+N18+N21+N22</f>
        <v>1400165</v>
      </c>
      <c r="O25" s="17">
        <f>+O18+O21+O22</f>
        <v>2501702</v>
      </c>
      <c r="P25" s="17">
        <f>+P18+P21+P22</f>
        <v>408989</v>
      </c>
      <c r="Q25" s="17">
        <f>+Q18+Q21+Q22</f>
        <v>398258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82</v>
      </c>
      <c r="L30" s="28"/>
      <c r="M30" s="28" t="str">
        <f>[2]財政指標!$M$1</f>
        <v>粟野町</v>
      </c>
      <c r="Q30" s="28" t="str">
        <f>[2]財政指標!$M$1</f>
        <v>粟野町</v>
      </c>
    </row>
    <row r="31" spans="1:17" ht="18" customHeight="1" x14ac:dyDescent="0.15"/>
    <row r="32" spans="1:17" ht="18" customHeight="1" x14ac:dyDescent="0.15">
      <c r="A32" s="12"/>
      <c r="B32" s="17" t="s">
        <v>169</v>
      </c>
      <c r="C32" s="12" t="s">
        <v>170</v>
      </c>
      <c r="D32" s="12" t="s">
        <v>172</v>
      </c>
      <c r="E32" s="12" t="s">
        <v>174</v>
      </c>
      <c r="F32" s="12" t="s">
        <v>176</v>
      </c>
      <c r="G32" s="12" t="s">
        <v>178</v>
      </c>
      <c r="H32" s="12" t="s">
        <v>180</v>
      </c>
      <c r="I32" s="12" t="s">
        <v>182</v>
      </c>
      <c r="J32" s="14" t="s">
        <v>207</v>
      </c>
      <c r="K32" s="14" t="s">
        <v>208</v>
      </c>
      <c r="L32" s="12" t="s">
        <v>188</v>
      </c>
      <c r="M32" s="5" t="s">
        <v>190</v>
      </c>
      <c r="N32" s="5" t="s">
        <v>192</v>
      </c>
      <c r="O32" s="2" t="s">
        <v>194</v>
      </c>
      <c r="P32" s="70" t="s">
        <v>196</v>
      </c>
      <c r="Q32" s="70" t="s">
        <v>161</v>
      </c>
    </row>
    <row r="33" spans="1:17" ht="18" customHeight="1" x14ac:dyDescent="0.15">
      <c r="A33" s="16" t="s">
        <v>52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24.913508156222029</v>
      </c>
      <c r="E33" s="29">
        <f t="shared" si="3"/>
        <v>24.805917218449849</v>
      </c>
      <c r="F33" s="29">
        <f t="shared" si="3"/>
        <v>25.81088149526844</v>
      </c>
      <c r="G33" s="29">
        <f t="shared" si="3"/>
        <v>25.361397494349479</v>
      </c>
      <c r="H33" s="29">
        <f t="shared" si="3"/>
        <v>19.070235160621358</v>
      </c>
      <c r="I33" s="29">
        <f t="shared" si="3"/>
        <v>24.781074516881116</v>
      </c>
      <c r="J33" s="29">
        <f t="shared" si="3"/>
        <v>25.438009560791475</v>
      </c>
      <c r="K33" s="29">
        <f t="shared" si="3"/>
        <v>23.112580211471116</v>
      </c>
      <c r="L33" s="29">
        <f t="shared" si="3"/>
        <v>23.329096179642203</v>
      </c>
      <c r="M33" s="29">
        <f t="shared" si="3"/>
        <v>25.287687737266591</v>
      </c>
      <c r="N33" s="29">
        <f t="shared" si="3"/>
        <v>24.448221344168775</v>
      </c>
      <c r="O33" s="29">
        <f t="shared" si="3"/>
        <v>19.338833872668477</v>
      </c>
      <c r="P33" s="29">
        <f t="shared" si="3"/>
        <v>27.399552335458498</v>
      </c>
      <c r="Q33" s="29">
        <f t="shared" si="3"/>
        <v>27.805646545070672</v>
      </c>
    </row>
    <row r="34" spans="1:17" ht="18" customHeight="1" x14ac:dyDescent="0.15">
      <c r="A34" s="16" t="s">
        <v>53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17.352745137053411</v>
      </c>
      <c r="E34" s="29">
        <f t="shared" si="4"/>
        <v>17.154742178275146</v>
      </c>
      <c r="F34" s="29">
        <f t="shared" si="4"/>
        <v>17.862320577812454</v>
      </c>
      <c r="G34" s="29">
        <f t="shared" si="4"/>
        <v>17.518283047984081</v>
      </c>
      <c r="H34" s="29">
        <f t="shared" si="4"/>
        <v>13.250005869233478</v>
      </c>
      <c r="I34" s="29">
        <f t="shared" si="4"/>
        <v>17.088301290814346</v>
      </c>
      <c r="J34" s="29">
        <f t="shared" si="4"/>
        <v>17.680695864725628</v>
      </c>
      <c r="K34" s="29">
        <f t="shared" si="4"/>
        <v>16.131239376642281</v>
      </c>
      <c r="L34" s="29">
        <f t="shared" si="4"/>
        <v>16.188795579404129</v>
      </c>
      <c r="M34" s="29">
        <f t="shared" ref="M34:Q48" si="5">M5/M$23*100</f>
        <v>17.452187987370021</v>
      </c>
      <c r="N34" s="29">
        <f t="shared" si="5"/>
        <v>16.781959425365102</v>
      </c>
      <c r="O34" s="29">
        <f t="shared" si="5"/>
        <v>13.048012786952725</v>
      </c>
      <c r="P34" s="29">
        <f t="shared" si="5"/>
        <v>18.208767286585786</v>
      </c>
      <c r="Q34" s="29">
        <f t="shared" si="5"/>
        <v>18.333964739954194</v>
      </c>
    </row>
    <row r="35" spans="1:17" ht="18" customHeight="1" x14ac:dyDescent="0.15">
      <c r="A35" s="16" t="s">
        <v>54</v>
      </c>
      <c r="B35" s="29" t="e">
        <f t="shared" si="4"/>
        <v>#DIV/0!</v>
      </c>
      <c r="C35" s="29" t="e">
        <f t="shared" si="4"/>
        <v>#DIV/0!</v>
      </c>
      <c r="D35" s="29">
        <f t="shared" si="4"/>
        <v>0.64807144943631545</v>
      </c>
      <c r="E35" s="29">
        <f t="shared" si="4"/>
        <v>0.77054561196667726</v>
      </c>
      <c r="F35" s="29">
        <f t="shared" si="4"/>
        <v>4.0515960020399531</v>
      </c>
      <c r="G35" s="29">
        <f t="shared" si="4"/>
        <v>4.100882417884411</v>
      </c>
      <c r="H35" s="29">
        <f t="shared" si="4"/>
        <v>3.3585788629338342</v>
      </c>
      <c r="I35" s="29">
        <f t="shared" si="4"/>
        <v>5.2260729980585143</v>
      </c>
      <c r="J35" s="29">
        <f t="shared" si="4"/>
        <v>5.7657528736521293</v>
      </c>
      <c r="K35" s="29">
        <f t="shared" si="4"/>
        <v>5.6208783959171811</v>
      </c>
      <c r="L35" s="29">
        <f t="shared" si="4"/>
        <v>5.8042449044392468</v>
      </c>
      <c r="M35" s="29">
        <f t="shared" si="5"/>
        <v>2.4727711558512904</v>
      </c>
      <c r="N35" s="29">
        <f t="shared" si="5"/>
        <v>2.7077146486481034</v>
      </c>
      <c r="O35" s="29">
        <f t="shared" si="5"/>
        <v>2.243164705837192</v>
      </c>
      <c r="P35" s="29">
        <f t="shared" si="5"/>
        <v>5.0680783866883941</v>
      </c>
      <c r="Q35" s="29">
        <f t="shared" si="5"/>
        <v>5.5447209515055071</v>
      </c>
    </row>
    <row r="36" spans="1:17" ht="18" customHeight="1" x14ac:dyDescent="0.15">
      <c r="A36" s="16" t="s">
        <v>55</v>
      </c>
      <c r="B36" s="29" t="e">
        <f t="shared" si="4"/>
        <v>#DIV/0!</v>
      </c>
      <c r="C36" s="29" t="e">
        <f t="shared" si="4"/>
        <v>#DIV/0!</v>
      </c>
      <c r="D36" s="29">
        <f t="shared" si="4"/>
        <v>8.6114831063966104</v>
      </c>
      <c r="E36" s="29">
        <f t="shared" si="4"/>
        <v>8.5676541057717088</v>
      </c>
      <c r="F36" s="29">
        <f t="shared" si="4"/>
        <v>8.3721127902465824</v>
      </c>
      <c r="G36" s="29">
        <f t="shared" si="4"/>
        <v>7.9917177642034671</v>
      </c>
      <c r="H36" s="29">
        <f t="shared" si="4"/>
        <v>6.0137418319834097</v>
      </c>
      <c r="I36" s="29">
        <f t="shared" si="4"/>
        <v>8.2313763257102899</v>
      </c>
      <c r="J36" s="29">
        <f t="shared" si="4"/>
        <v>8.5146931419112288</v>
      </c>
      <c r="K36" s="29">
        <f t="shared" si="4"/>
        <v>9.1233547000623503</v>
      </c>
      <c r="L36" s="29">
        <f t="shared" si="4"/>
        <v>10.166622351588686</v>
      </c>
      <c r="M36" s="29">
        <f t="shared" si="5"/>
        <v>12.225547107399032</v>
      </c>
      <c r="N36" s="29">
        <f t="shared" si="5"/>
        <v>11.913724089942917</v>
      </c>
      <c r="O36" s="29">
        <f t="shared" si="5"/>
        <v>9.6961031743852271</v>
      </c>
      <c r="P36" s="29">
        <f t="shared" si="5"/>
        <v>13.616466792146067</v>
      </c>
      <c r="Q36" s="29">
        <f t="shared" si="5"/>
        <v>13.619183171172731</v>
      </c>
    </row>
    <row r="37" spans="1:17" ht="18" customHeight="1" x14ac:dyDescent="0.15">
      <c r="A37" s="16" t="s">
        <v>56</v>
      </c>
      <c r="B37" s="29" t="e">
        <f t="shared" si="4"/>
        <v>#DIV/0!</v>
      </c>
      <c r="C37" s="29" t="e">
        <f t="shared" si="4"/>
        <v>#DIV/0!</v>
      </c>
      <c r="D37" s="29">
        <f t="shared" si="4"/>
        <v>8.6114831063966104</v>
      </c>
      <c r="E37" s="29">
        <f t="shared" si="4"/>
        <v>8.5676541057717088</v>
      </c>
      <c r="F37" s="29">
        <f t="shared" si="4"/>
        <v>8.3721127902465824</v>
      </c>
      <c r="G37" s="29">
        <f t="shared" si="4"/>
        <v>7.9917177642034671</v>
      </c>
      <c r="H37" s="29">
        <f t="shared" si="4"/>
        <v>5.9925499863051224</v>
      </c>
      <c r="I37" s="29">
        <f t="shared" si="4"/>
        <v>8.2313763257102899</v>
      </c>
      <c r="J37" s="29">
        <f t="shared" si="4"/>
        <v>8.5141129967975981</v>
      </c>
      <c r="K37" s="29">
        <f t="shared" si="4"/>
        <v>9.1223026049702014</v>
      </c>
      <c r="L37" s="29">
        <f t="shared" si="4"/>
        <v>10.166622351588686</v>
      </c>
      <c r="M37" s="29">
        <f t="shared" si="5"/>
        <v>12.225547107399032</v>
      </c>
      <c r="N37" s="29">
        <f t="shared" si="5"/>
        <v>11.913724089942917</v>
      </c>
      <c r="O37" s="29">
        <f t="shared" si="5"/>
        <v>9.6960884102147986</v>
      </c>
      <c r="P37" s="29">
        <f t="shared" si="5"/>
        <v>13.616466792146067</v>
      </c>
      <c r="Q37" s="29">
        <f t="shared" si="5"/>
        <v>13.619183171172731</v>
      </c>
    </row>
    <row r="38" spans="1:17" ht="18" customHeight="1" x14ac:dyDescent="0.15">
      <c r="A38" s="16" t="s">
        <v>57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2.119184567828775E-2</v>
      </c>
      <c r="I38" s="29">
        <f t="shared" si="4"/>
        <v>0</v>
      </c>
      <c r="J38" s="29">
        <f t="shared" si="4"/>
        <v>5.8014511363108957E-4</v>
      </c>
      <c r="K38" s="29">
        <f t="shared" si="4"/>
        <v>1.0520950921488698E-3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1.4764170429315501E-5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58</v>
      </c>
      <c r="B39" s="29" t="e">
        <f t="shared" si="4"/>
        <v>#DIV/0!</v>
      </c>
      <c r="C39" s="29" t="e">
        <f t="shared" si="4"/>
        <v>#DIV/0!</v>
      </c>
      <c r="D39" s="29">
        <f t="shared" si="4"/>
        <v>14.627199574020318</v>
      </c>
      <c r="E39" s="29">
        <f t="shared" si="4"/>
        <v>15.126037092517745</v>
      </c>
      <c r="F39" s="29">
        <f t="shared" si="4"/>
        <v>14.950831891272227</v>
      </c>
      <c r="G39" s="29">
        <f t="shared" si="4"/>
        <v>14.682709898032034</v>
      </c>
      <c r="H39" s="29">
        <f t="shared" si="4"/>
        <v>11.720812301913371</v>
      </c>
      <c r="I39" s="29">
        <f t="shared" si="4"/>
        <v>16.055618680369864</v>
      </c>
      <c r="J39" s="29">
        <f t="shared" si="4"/>
        <v>15.535996070483762</v>
      </c>
      <c r="K39" s="29">
        <f t="shared" si="4"/>
        <v>13.58353074489195</v>
      </c>
      <c r="L39" s="29">
        <f t="shared" si="4"/>
        <v>13.962164875272082</v>
      </c>
      <c r="M39" s="29">
        <f t="shared" si="5"/>
        <v>17.834644779422533</v>
      </c>
      <c r="N39" s="29">
        <f t="shared" si="5"/>
        <v>16.327505138405467</v>
      </c>
      <c r="O39" s="29">
        <f t="shared" si="5"/>
        <v>16.329083909800367</v>
      </c>
      <c r="P39" s="29">
        <f t="shared" si="5"/>
        <v>20.181679788057792</v>
      </c>
      <c r="Q39" s="29">
        <f t="shared" si="5"/>
        <v>20.441040698506736</v>
      </c>
    </row>
    <row r="40" spans="1:17" ht="18" customHeight="1" x14ac:dyDescent="0.15">
      <c r="A40" s="16" t="s">
        <v>59</v>
      </c>
      <c r="B40" s="29" t="e">
        <f t="shared" si="4"/>
        <v>#DIV/0!</v>
      </c>
      <c r="C40" s="29" t="e">
        <f t="shared" si="4"/>
        <v>#DIV/0!</v>
      </c>
      <c r="D40" s="29">
        <f t="shared" si="4"/>
        <v>1.0169465215814495</v>
      </c>
      <c r="E40" s="29">
        <f t="shared" si="4"/>
        <v>1.3736687174341444</v>
      </c>
      <c r="F40" s="29">
        <f t="shared" si="4"/>
        <v>1.0331623201419249</v>
      </c>
      <c r="G40" s="29">
        <f t="shared" si="4"/>
        <v>1.3922888712234058</v>
      </c>
      <c r="H40" s="29">
        <f t="shared" si="4"/>
        <v>1.0246586062526901</v>
      </c>
      <c r="I40" s="29">
        <f t="shared" si="4"/>
        <v>1.9114007825487771</v>
      </c>
      <c r="J40" s="29">
        <f t="shared" si="4"/>
        <v>1.2989062330791008</v>
      </c>
      <c r="K40" s="29">
        <f t="shared" si="4"/>
        <v>1.1481289523633764</v>
      </c>
      <c r="L40" s="29">
        <f t="shared" si="4"/>
        <v>1.1997912215401485</v>
      </c>
      <c r="M40" s="29">
        <f t="shared" si="5"/>
        <v>1.5590534002765386</v>
      </c>
      <c r="N40" s="29">
        <f t="shared" si="5"/>
        <v>0.95469948871791788</v>
      </c>
      <c r="O40" s="29">
        <f t="shared" si="5"/>
        <v>0.56270682757250168</v>
      </c>
      <c r="P40" s="29">
        <f t="shared" si="5"/>
        <v>0.80460760713938762</v>
      </c>
      <c r="Q40" s="29">
        <f t="shared" si="5"/>
        <v>0.75253512932111211</v>
      </c>
    </row>
    <row r="41" spans="1:17" ht="18" customHeight="1" x14ac:dyDescent="0.15">
      <c r="A41" s="16" t="s">
        <v>60</v>
      </c>
      <c r="B41" s="29" t="e">
        <f t="shared" si="4"/>
        <v>#DIV/0!</v>
      </c>
      <c r="C41" s="29" t="e">
        <f t="shared" si="4"/>
        <v>#DIV/0!</v>
      </c>
      <c r="D41" s="29">
        <f t="shared" si="4"/>
        <v>7.6725732775834308</v>
      </c>
      <c r="E41" s="29">
        <f t="shared" si="4"/>
        <v>6.9542551228606451</v>
      </c>
      <c r="F41" s="29">
        <f t="shared" si="4"/>
        <v>7.4668180649210827</v>
      </c>
      <c r="G41" s="29">
        <f t="shared" si="4"/>
        <v>7.3115366567660098</v>
      </c>
      <c r="H41" s="29">
        <f t="shared" si="4"/>
        <v>5.4641781116719486</v>
      </c>
      <c r="I41" s="29">
        <f t="shared" si="4"/>
        <v>7.4510459443350054</v>
      </c>
      <c r="J41" s="29">
        <f t="shared" si="4"/>
        <v>7.5305349711474499</v>
      </c>
      <c r="K41" s="29">
        <f t="shared" si="4"/>
        <v>7.2879489406178557</v>
      </c>
      <c r="L41" s="29">
        <f t="shared" si="4"/>
        <v>8.8692911261778473</v>
      </c>
      <c r="M41" s="29">
        <f t="shared" si="5"/>
        <v>8.6550724808589798</v>
      </c>
      <c r="N41" s="29">
        <f t="shared" si="5"/>
        <v>8.3163173646544184</v>
      </c>
      <c r="O41" s="29">
        <f t="shared" si="5"/>
        <v>6.6425036253420489</v>
      </c>
      <c r="P41" s="29">
        <f t="shared" si="5"/>
        <v>9.8268879858406954</v>
      </c>
      <c r="Q41" s="29">
        <f t="shared" si="5"/>
        <v>10.547768954016497</v>
      </c>
    </row>
    <row r="42" spans="1:17" ht="18" customHeight="1" x14ac:dyDescent="0.15">
      <c r="A42" s="16" t="s">
        <v>61</v>
      </c>
      <c r="B42" s="29" t="e">
        <f t="shared" si="4"/>
        <v>#DIV/0!</v>
      </c>
      <c r="C42" s="29" t="e">
        <f t="shared" si="4"/>
        <v>#DIV/0!</v>
      </c>
      <c r="D42" s="29">
        <f t="shared" si="4"/>
        <v>3.8337230464132519</v>
      </c>
      <c r="E42" s="29">
        <f t="shared" si="4"/>
        <v>3.173030657864345</v>
      </c>
      <c r="F42" s="29">
        <f t="shared" si="4"/>
        <v>3.5246734112990756</v>
      </c>
      <c r="G42" s="29">
        <f t="shared" si="4"/>
        <v>3.5662511354527346</v>
      </c>
      <c r="H42" s="29">
        <f t="shared" si="4"/>
        <v>2.5519896701490787</v>
      </c>
      <c r="I42" s="29">
        <f t="shared" si="4"/>
        <v>3.2409592109050105</v>
      </c>
      <c r="J42" s="29">
        <f t="shared" si="4"/>
        <v>3.2868894939587556</v>
      </c>
      <c r="K42" s="29">
        <f t="shared" si="4"/>
        <v>2.9044551052914347</v>
      </c>
      <c r="L42" s="29">
        <f t="shared" si="4"/>
        <v>3.345320064333551</v>
      </c>
      <c r="M42" s="29">
        <f t="shared" si="5"/>
        <v>3.3249506917890406</v>
      </c>
      <c r="N42" s="29">
        <f t="shared" si="5"/>
        <v>3.3475175609652248</v>
      </c>
      <c r="O42" s="29">
        <f t="shared" si="5"/>
        <v>2.7206675058621137</v>
      </c>
      <c r="P42" s="29">
        <f t="shared" si="5"/>
        <v>3.9007822397305678</v>
      </c>
      <c r="Q42" s="29">
        <f t="shared" si="5"/>
        <v>3.7451784767335807</v>
      </c>
    </row>
    <row r="43" spans="1:17" ht="18" customHeight="1" x14ac:dyDescent="0.15">
      <c r="A43" s="16" t="s">
        <v>62</v>
      </c>
      <c r="B43" s="29" t="e">
        <f t="shared" si="4"/>
        <v>#DIV/0!</v>
      </c>
      <c r="C43" s="29" t="e">
        <f t="shared" si="4"/>
        <v>#DIV/0!</v>
      </c>
      <c r="D43" s="29">
        <f t="shared" si="4"/>
        <v>3.4167747373728963</v>
      </c>
      <c r="E43" s="29">
        <f t="shared" si="4"/>
        <v>5.0216253140149281</v>
      </c>
      <c r="F43" s="29">
        <f t="shared" si="4"/>
        <v>3.5194427614344188</v>
      </c>
      <c r="G43" s="29">
        <f t="shared" si="4"/>
        <v>7.2291131223542884</v>
      </c>
      <c r="H43" s="29">
        <f t="shared" si="4"/>
        <v>3.6650311069374339</v>
      </c>
      <c r="I43" s="29">
        <f t="shared" si="4"/>
        <v>5.555932855781518</v>
      </c>
      <c r="J43" s="29">
        <f t="shared" si="4"/>
        <v>6.7621521063135264</v>
      </c>
      <c r="K43" s="29">
        <f t="shared" si="4"/>
        <v>5.3214797286284563</v>
      </c>
      <c r="L43" s="29">
        <f t="shared" si="4"/>
        <v>6.0833420851221813</v>
      </c>
      <c r="M43" s="29">
        <f t="shared" si="5"/>
        <v>6.6683569531210853</v>
      </c>
      <c r="N43" s="29">
        <f t="shared" si="5"/>
        <v>7.6925001876829908</v>
      </c>
      <c r="O43" s="29">
        <f t="shared" si="5"/>
        <v>5.5270410210664043</v>
      </c>
      <c r="P43" s="29">
        <f t="shared" si="5"/>
        <v>8.6113912578005234</v>
      </c>
      <c r="Q43" s="29">
        <f t="shared" si="5"/>
        <v>8.9383205718998138</v>
      </c>
    </row>
    <row r="44" spans="1:17" ht="18" customHeight="1" x14ac:dyDescent="0.15">
      <c r="A44" s="16" t="s">
        <v>63</v>
      </c>
      <c r="B44" s="29" t="e">
        <f t="shared" si="4"/>
        <v>#DIV/0!</v>
      </c>
      <c r="C44" s="29" t="e">
        <f t="shared" si="4"/>
        <v>#DIV/0!</v>
      </c>
      <c r="D44" s="29">
        <f t="shared" si="4"/>
        <v>11.753600671331935</v>
      </c>
      <c r="E44" s="29">
        <f t="shared" si="4"/>
        <v>13.646486763234867</v>
      </c>
      <c r="F44" s="29">
        <f t="shared" si="4"/>
        <v>9.7473378171626344</v>
      </c>
      <c r="G44" s="29">
        <f t="shared" si="4"/>
        <v>3.3012411929061751</v>
      </c>
      <c r="H44" s="29">
        <f t="shared" si="4"/>
        <v>6.3502602026841961</v>
      </c>
      <c r="I44" s="29">
        <f t="shared" si="4"/>
        <v>5.7877941149856715</v>
      </c>
      <c r="J44" s="29">
        <f t="shared" si="4"/>
        <v>4.7858684385587651</v>
      </c>
      <c r="K44" s="29">
        <f t="shared" si="4"/>
        <v>3.0857604103515808</v>
      </c>
      <c r="L44" s="29">
        <f t="shared" si="4"/>
        <v>3.7523221510644222</v>
      </c>
      <c r="M44" s="29">
        <f t="shared" si="5"/>
        <v>4.1688163769102937</v>
      </c>
      <c r="N44" s="29">
        <f t="shared" si="5"/>
        <v>1.4104423454659338</v>
      </c>
      <c r="O44" s="29">
        <f t="shared" si="5"/>
        <v>2.2324163897646505</v>
      </c>
      <c r="P44" s="29">
        <f t="shared" si="5"/>
        <v>4.7492703576733106</v>
      </c>
      <c r="Q44" s="29">
        <f t="shared" si="5"/>
        <v>2.0182907034915254</v>
      </c>
    </row>
    <row r="45" spans="1:17" ht="18" customHeight="1" x14ac:dyDescent="0.15">
      <c r="A45" s="16" t="s">
        <v>64</v>
      </c>
      <c r="B45" s="29" t="e">
        <f t="shared" si="4"/>
        <v>#DIV/0!</v>
      </c>
      <c r="C45" s="29" t="e">
        <f t="shared" si="4"/>
        <v>#DIV/0!</v>
      </c>
      <c r="D45" s="29">
        <f t="shared" si="4"/>
        <v>6.4489635795840203E-2</v>
      </c>
      <c r="E45" s="29">
        <f t="shared" si="4"/>
        <v>0.27200852056582775</v>
      </c>
      <c r="F45" s="29">
        <f t="shared" si="4"/>
        <v>0.14582615935174811</v>
      </c>
      <c r="G45" s="29">
        <f t="shared" si="4"/>
        <v>0.17859817259878621</v>
      </c>
      <c r="H45" s="29">
        <f t="shared" si="4"/>
        <v>0.14959502289001056</v>
      </c>
      <c r="I45" s="29">
        <f t="shared" si="4"/>
        <v>0.23116071322586049</v>
      </c>
      <c r="J45" s="29">
        <f t="shared" si="4"/>
        <v>0.13041662154426895</v>
      </c>
      <c r="K45" s="29">
        <f t="shared" si="4"/>
        <v>8.0097206687530342E-2</v>
      </c>
      <c r="L45" s="29">
        <f t="shared" si="4"/>
        <v>8.6616366418841767E-2</v>
      </c>
      <c r="M45" s="29">
        <f t="shared" si="5"/>
        <v>9.2690592081794143E-2</v>
      </c>
      <c r="N45" s="29">
        <f t="shared" si="5"/>
        <v>8.0899772800868908E-2</v>
      </c>
      <c r="O45" s="29">
        <f t="shared" si="5"/>
        <v>0.49259178220368233</v>
      </c>
      <c r="P45" s="29">
        <f t="shared" si="5"/>
        <v>0.77322679206712297</v>
      </c>
      <c r="Q45" s="29">
        <f t="shared" si="5"/>
        <v>1.4100792211810298</v>
      </c>
    </row>
    <row r="46" spans="1:17" ht="18" customHeight="1" x14ac:dyDescent="0.15">
      <c r="A46" s="16" t="s">
        <v>72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2.2403546571036381E-5</v>
      </c>
    </row>
    <row r="47" spans="1:17" ht="18" customHeight="1" x14ac:dyDescent="0.15">
      <c r="A47" s="16" t="s">
        <v>65</v>
      </c>
      <c r="B47" s="29" t="e">
        <f t="shared" si="4"/>
        <v>#DIV/0!</v>
      </c>
      <c r="C47" s="29" t="e">
        <f t="shared" si="4"/>
        <v>#DIV/0!</v>
      </c>
      <c r="D47" s="29">
        <f t="shared" si="4"/>
        <v>23.754811439548845</v>
      </c>
      <c r="E47" s="29">
        <f t="shared" si="4"/>
        <v>23.042362920170177</v>
      </c>
      <c r="F47" s="29">
        <f t="shared" si="4"/>
        <v>24.901990698160994</v>
      </c>
      <c r="G47" s="29">
        <f t="shared" si="4"/>
        <v>28.450514409681944</v>
      </c>
      <c r="H47" s="29">
        <f t="shared" si="4"/>
        <v>43.182908792111753</v>
      </c>
      <c r="I47" s="29">
        <f t="shared" si="4"/>
        <v>24.768523068103381</v>
      </c>
      <c r="J47" s="29">
        <f t="shared" si="4"/>
        <v>24.158344807314471</v>
      </c>
      <c r="K47" s="29">
        <f t="shared" si="4"/>
        <v>30.919074052834144</v>
      </c>
      <c r="L47" s="29">
        <f t="shared" si="4"/>
        <v>26.300114821128073</v>
      </c>
      <c r="M47" s="29">
        <f t="shared" si="5"/>
        <v>21.035359416811865</v>
      </c>
      <c r="N47" s="29">
        <f t="shared" si="5"/>
        <v>25.844433397189125</v>
      </c>
      <c r="O47" s="29">
        <f t="shared" si="5"/>
        <v>36.263238662519711</v>
      </c>
      <c r="P47" s="29">
        <f t="shared" si="5"/>
        <v>8.9688386971282057</v>
      </c>
      <c r="Q47" s="29">
        <f t="shared" si="5"/>
        <v>8.9223468431946653</v>
      </c>
    </row>
    <row r="48" spans="1:17" ht="18" customHeight="1" x14ac:dyDescent="0.15">
      <c r="A48" s="16" t="s">
        <v>66</v>
      </c>
      <c r="B48" s="29" t="e">
        <f t="shared" si="4"/>
        <v>#DIV/0!</v>
      </c>
      <c r="C48" s="29" t="e">
        <f t="shared" si="4"/>
        <v>#DIV/0!</v>
      </c>
      <c r="D48" s="29">
        <f t="shared" si="4"/>
        <v>5.5890312113844196</v>
      </c>
      <c r="E48" s="29">
        <f t="shared" si="4"/>
        <v>7.7795285721752956</v>
      </c>
      <c r="F48" s="29">
        <f t="shared" si="4"/>
        <v>6.8004114777893534</v>
      </c>
      <c r="G48" s="29">
        <f t="shared" si="4"/>
        <v>8.3666119045922667</v>
      </c>
      <c r="H48" s="29">
        <f t="shared" si="4"/>
        <v>10.708533865477168</v>
      </c>
      <c r="I48" s="29">
        <f t="shared" si="4"/>
        <v>2.0245000388219232</v>
      </c>
      <c r="J48" s="29">
        <f t="shared" si="4"/>
        <v>1.7247327464843205</v>
      </c>
      <c r="K48" s="29">
        <f t="shared" si="4"/>
        <v>6.0962011605816189</v>
      </c>
      <c r="L48" s="29">
        <f t="shared" si="4"/>
        <v>7.9411858714867414</v>
      </c>
      <c r="M48" s="29">
        <f t="shared" si="5"/>
        <v>2.8257658619134238</v>
      </c>
      <c r="N48" s="29">
        <f t="shared" si="5"/>
        <v>13.021445909762017</v>
      </c>
      <c r="O48" s="29">
        <f t="shared" si="5"/>
        <v>13.102389226643895</v>
      </c>
      <c r="P48" s="29">
        <f t="shared" si="5"/>
        <v>1.9363783030720085</v>
      </c>
      <c r="Q48" s="29">
        <f t="shared" si="5"/>
        <v>0.5269314153507757</v>
      </c>
    </row>
    <row r="49" spans="1:17" ht="18" customHeight="1" x14ac:dyDescent="0.15">
      <c r="A49" s="16" t="s">
        <v>67</v>
      </c>
      <c r="B49" s="29" t="e">
        <f t="shared" si="4"/>
        <v>#DIV/0!</v>
      </c>
      <c r="C49" s="29" t="e">
        <f t="shared" si="4"/>
        <v>#DIV/0!</v>
      </c>
      <c r="D49" s="29">
        <f t="shared" si="4"/>
        <v>17.505666950308171</v>
      </c>
      <c r="E49" s="29">
        <f t="shared" si="4"/>
        <v>14.739613885055459</v>
      </c>
      <c r="F49" s="29">
        <f t="shared" si="4"/>
        <v>16.8543961432675</v>
      </c>
      <c r="G49" s="29">
        <f t="shared" si="4"/>
        <v>19.135450241672533</v>
      </c>
      <c r="H49" s="29">
        <f t="shared" si="4"/>
        <v>31.734053292639981</v>
      </c>
      <c r="I49" s="29">
        <f t="shared" si="4"/>
        <v>21.879179559469446</v>
      </c>
      <c r="J49" s="29">
        <f t="shared" si="4"/>
        <v>21.379004935101101</v>
      </c>
      <c r="K49" s="29">
        <f t="shared" si="4"/>
        <v>23.316962618716428</v>
      </c>
      <c r="L49" s="29">
        <f t="shared" si="4"/>
        <v>16.699466849219029</v>
      </c>
      <c r="M49" s="29">
        <f t="shared" si="4"/>
        <v>16.711960447296967</v>
      </c>
      <c r="N49" s="29">
        <f t="shared" si="4"/>
        <v>11.13608156011813</v>
      </c>
      <c r="O49" s="29">
        <f t="shared" si="4"/>
        <v>21.824500077807176</v>
      </c>
      <c r="P49" s="29">
        <f t="shared" si="4"/>
        <v>5.7342025227017501</v>
      </c>
      <c r="Q49" s="29">
        <f t="shared" si="4"/>
        <v>7.0624044068672243</v>
      </c>
    </row>
    <row r="50" spans="1:17" ht="18" customHeight="1" x14ac:dyDescent="0.15">
      <c r="A50" s="16" t="s">
        <v>68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3.5205414307103311</v>
      </c>
      <c r="E50" s="29">
        <f t="shared" si="6"/>
        <v>0.41943861301343094</v>
      </c>
      <c r="F50" s="29">
        <f t="shared" si="6"/>
        <v>0</v>
      </c>
      <c r="G50" s="29">
        <f t="shared" si="6"/>
        <v>0</v>
      </c>
      <c r="H50" s="29">
        <f t="shared" si="6"/>
        <v>0</v>
      </c>
      <c r="I50" s="29">
        <f t="shared" si="6"/>
        <v>0</v>
      </c>
      <c r="J50" s="29">
        <f t="shared" si="6"/>
        <v>7.9325175203824316E-2</v>
      </c>
      <c r="K50" s="29">
        <f t="shared" si="6"/>
        <v>0.71716665617446151</v>
      </c>
      <c r="L50" s="29">
        <f t="shared" si="6"/>
        <v>0.44639391760626923</v>
      </c>
      <c r="M50" s="29">
        <f t="shared" si="6"/>
        <v>0</v>
      </c>
      <c r="N50" s="29">
        <f t="shared" si="6"/>
        <v>0.30354222232348183</v>
      </c>
      <c r="O50" s="29">
        <f t="shared" si="6"/>
        <v>0.67231602883973995</v>
      </c>
      <c r="P50" s="29">
        <f t="shared" si="6"/>
        <v>0</v>
      </c>
      <c r="Q50" s="29">
        <f t="shared" si="6"/>
        <v>2.2403546571036381E-5</v>
      </c>
    </row>
    <row r="51" spans="1:17" ht="18" customHeight="1" x14ac:dyDescent="0.15">
      <c r="A51" s="16" t="s">
        <v>69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2.2403546571036381E-5</v>
      </c>
    </row>
    <row r="52" spans="1:17" ht="18" customHeight="1" x14ac:dyDescent="0.15">
      <c r="A52" s="16" t="s">
        <v>51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</v>
      </c>
      <c r="E52" s="20">
        <f t="shared" si="7"/>
        <v>100</v>
      </c>
      <c r="F52" s="20">
        <f t="shared" si="7"/>
        <v>100.00000000000003</v>
      </c>
      <c r="G52" s="20">
        <f t="shared" si="7"/>
        <v>100.00000000000004</v>
      </c>
      <c r="H52" s="20">
        <f t="shared" si="7"/>
        <v>99.999999999999957</v>
      </c>
      <c r="I52" s="20">
        <f t="shared" si="7"/>
        <v>99.999999999999986</v>
      </c>
      <c r="J52" s="21">
        <f t="shared" si="7"/>
        <v>100</v>
      </c>
      <c r="K52" s="93">
        <f t="shared" si="7"/>
        <v>100.00000000000001</v>
      </c>
      <c r="L52" s="30">
        <f t="shared" si="7"/>
        <v>99.999999999999943</v>
      </c>
      <c r="M52" s="30">
        <f>SUM(M33:M51)-M34-M37-M38-M42-M48-M49</f>
        <v>100.00000000000003</v>
      </c>
      <c r="N52" s="30">
        <f>SUM(N33:N51)-N34-N37-N38-N42-N48-N49</f>
        <v>99.999999999999986</v>
      </c>
      <c r="O52" s="30">
        <f>SUM(O33:O51)-O34-O37-O38-O42-O48-O49</f>
        <v>100.00000000000003</v>
      </c>
      <c r="P52" s="30">
        <f>SUM(P33:P51)-P34-P37-P38-P42-P48-P49</f>
        <v>100</v>
      </c>
      <c r="Q52" s="30">
        <f>SUM(Q33:Q51)-Q34-Q37-Q38-Q42-Q48-Q49</f>
        <v>100.00000000000004</v>
      </c>
    </row>
    <row r="53" spans="1:17" ht="18" customHeight="1" x14ac:dyDescent="0.15">
      <c r="A53" s="16" t="s">
        <v>70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34.173062712054957</v>
      </c>
      <c r="E53" s="20">
        <f t="shared" si="8"/>
        <v>34.144116936188226</v>
      </c>
      <c r="F53" s="20">
        <f t="shared" si="8"/>
        <v>38.234590287554973</v>
      </c>
      <c r="G53" s="20">
        <f t="shared" si="8"/>
        <v>37.453997676437353</v>
      </c>
      <c r="H53" s="20">
        <f t="shared" si="8"/>
        <v>28.4425558555386</v>
      </c>
      <c r="I53" s="20">
        <f t="shared" si="8"/>
        <v>38.238523840649918</v>
      </c>
      <c r="J53" s="21">
        <f t="shared" si="8"/>
        <v>39.718455576354842</v>
      </c>
      <c r="K53" s="93">
        <f t="shared" si="8"/>
        <v>37.856813307450651</v>
      </c>
      <c r="L53" s="30">
        <f t="shared" si="8"/>
        <v>39.299963435670136</v>
      </c>
      <c r="M53" s="30">
        <f t="shared" si="8"/>
        <v>39.986006000516909</v>
      </c>
      <c r="N53" s="30">
        <f>SUM(N33:N36)-N34</f>
        <v>39.069660082759796</v>
      </c>
      <c r="O53" s="30">
        <f>SUM(O33:O36)-O34</f>
        <v>31.278101752890898</v>
      </c>
      <c r="P53" s="30">
        <f>SUM(P33:P36)-P34</f>
        <v>46.084097514292964</v>
      </c>
      <c r="Q53" s="30">
        <f>SUM(Q33:Q36)-Q34</f>
        <v>46.969550667748919</v>
      </c>
    </row>
    <row r="54" spans="1:17" ht="18" customHeight="1" x14ac:dyDescent="0.15">
      <c r="A54" s="16" t="s">
        <v>71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27.275352870259177</v>
      </c>
      <c r="E54" s="20">
        <f t="shared" si="9"/>
        <v>23.461801533183607</v>
      </c>
      <c r="F54" s="20">
        <f t="shared" si="9"/>
        <v>24.901990698160994</v>
      </c>
      <c r="G54" s="20">
        <f t="shared" si="9"/>
        <v>28.450514409681944</v>
      </c>
      <c r="H54" s="20">
        <f t="shared" si="9"/>
        <v>43.182908792111753</v>
      </c>
      <c r="I54" s="20">
        <f t="shared" si="9"/>
        <v>24.768523068103381</v>
      </c>
      <c r="J54" s="21">
        <f t="shared" si="9"/>
        <v>24.237669982518295</v>
      </c>
      <c r="K54" s="93">
        <f t="shared" si="9"/>
        <v>31.636240709008607</v>
      </c>
      <c r="L54" s="30">
        <f t="shared" si="9"/>
        <v>26.746508738734342</v>
      </c>
      <c r="M54" s="30">
        <f>+M47+M50+M51</f>
        <v>21.035359416811865</v>
      </c>
      <c r="N54" s="30">
        <f>+N47+N50+N51</f>
        <v>26.147975619512607</v>
      </c>
      <c r="O54" s="30">
        <f>+O47+O50+O51</f>
        <v>36.935554691359449</v>
      </c>
      <c r="P54" s="30">
        <f>+P47+P50+P51</f>
        <v>8.9688386971282057</v>
      </c>
      <c r="Q54" s="30">
        <f>+Q47+Q50+Q51</f>
        <v>8.9223916502878087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80"/>
  <sheetViews>
    <sheetView view="pageBreakPreview" zoomScaleNormal="100" workbookViewId="0">
      <pane xSplit="1" ySplit="3" topLeftCell="X31" activePane="bottomRight" state="frozen"/>
      <selection pane="topRight" activeCell="B1" sqref="B1"/>
      <selection pane="bottomLeft" activeCell="A2" sqref="A2"/>
      <selection pane="bottomRight" activeCell="AI42" sqref="AI42"/>
    </sheetView>
  </sheetViews>
  <sheetFormatPr defaultColWidth="9" defaultRowHeight="12" x14ac:dyDescent="0.15"/>
  <cols>
    <col min="1" max="1" width="24.77734375" style="18" customWidth="1"/>
    <col min="2" max="3" width="9" style="18" hidden="1" customWidth="1"/>
    <col min="4" max="25" width="9.77734375" style="18" customWidth="1"/>
    <col min="26" max="32" width="9.77734375" style="15" customWidth="1"/>
    <col min="33" max="16384" width="9" style="18"/>
  </cols>
  <sheetData>
    <row r="1" spans="1:32" ht="15" customHeight="1" x14ac:dyDescent="0.2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15" t="s">
        <v>168</v>
      </c>
      <c r="L1" s="15"/>
      <c r="M1" s="31"/>
      <c r="N1" s="31"/>
      <c r="O1" s="31"/>
      <c r="P1" s="31"/>
      <c r="Q1" s="31"/>
      <c r="U1" s="15" t="s">
        <v>168</v>
      </c>
      <c r="V1" s="15"/>
      <c r="X1" s="32"/>
      <c r="AE1" s="15" t="s">
        <v>248</v>
      </c>
    </row>
    <row r="2" spans="1:32" ht="15" customHeight="1" x14ac:dyDescent="0.15">
      <c r="K2" s="15"/>
      <c r="L2" s="15" t="s">
        <v>149</v>
      </c>
      <c r="N2" s="77" t="s">
        <v>206</v>
      </c>
      <c r="U2" s="15"/>
      <c r="V2" s="15" t="s">
        <v>149</v>
      </c>
      <c r="AF2" s="15" t="s">
        <v>149</v>
      </c>
    </row>
    <row r="3" spans="1:32" s="118" customFormat="1" ht="18" customHeight="1" x14ac:dyDescent="0.2">
      <c r="A3" s="114"/>
      <c r="B3" s="114" t="s">
        <v>169</v>
      </c>
      <c r="C3" s="114" t="s">
        <v>170</v>
      </c>
      <c r="D3" s="154" t="s">
        <v>172</v>
      </c>
      <c r="E3" s="154" t="s">
        <v>174</v>
      </c>
      <c r="F3" s="154" t="s">
        <v>176</v>
      </c>
      <c r="G3" s="154" t="s">
        <v>178</v>
      </c>
      <c r="H3" s="154" t="s">
        <v>180</v>
      </c>
      <c r="I3" s="154" t="s">
        <v>182</v>
      </c>
      <c r="J3" s="135" t="s">
        <v>207</v>
      </c>
      <c r="K3" s="135" t="s">
        <v>208</v>
      </c>
      <c r="L3" s="150" t="s">
        <v>188</v>
      </c>
      <c r="M3" s="150" t="s">
        <v>190</v>
      </c>
      <c r="N3" s="150" t="s">
        <v>192</v>
      </c>
      <c r="O3" s="131" t="s">
        <v>214</v>
      </c>
      <c r="P3" s="131" t="s">
        <v>196</v>
      </c>
      <c r="Q3" s="131" t="s">
        <v>161</v>
      </c>
      <c r="R3" s="39" t="s">
        <v>165</v>
      </c>
      <c r="S3" s="39" t="s">
        <v>219</v>
      </c>
      <c r="T3" s="39" t="s">
        <v>221</v>
      </c>
      <c r="U3" s="39" t="s">
        <v>229</v>
      </c>
      <c r="V3" s="39" t="s">
        <v>230</v>
      </c>
      <c r="W3" s="39" t="s">
        <v>231</v>
      </c>
      <c r="X3" s="39" t="s">
        <v>232</v>
      </c>
      <c r="Y3" s="39" t="s">
        <v>234</v>
      </c>
      <c r="Z3" s="39" t="s">
        <v>237</v>
      </c>
      <c r="AA3" s="39" t="s">
        <v>241</v>
      </c>
      <c r="AB3" s="39" t="s">
        <v>238</v>
      </c>
      <c r="AC3" s="39" t="s">
        <v>242</v>
      </c>
      <c r="AD3" s="39" t="s">
        <v>246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9" t="s">
        <v>76</v>
      </c>
      <c r="B4" s="19"/>
      <c r="C4" s="19"/>
      <c r="D4" s="138">
        <f>目的・旧鹿沼市!D4+目的・旧粟野町!D4</f>
        <v>371078</v>
      </c>
      <c r="E4" s="138">
        <f>目的・旧鹿沼市!E4+目的・旧粟野町!E4</f>
        <v>397816</v>
      </c>
      <c r="F4" s="138">
        <f>目的・旧鹿沼市!F4+目的・旧粟野町!F4</f>
        <v>388575</v>
      </c>
      <c r="G4" s="138">
        <f>目的・旧鹿沼市!G4+目的・旧粟野町!G4</f>
        <v>398844</v>
      </c>
      <c r="H4" s="138">
        <f>目的・旧鹿沼市!H4+目的・旧粟野町!H4</f>
        <v>397454</v>
      </c>
      <c r="I4" s="138">
        <f>目的・旧鹿沼市!I4+目的・旧粟野町!I4</f>
        <v>408279</v>
      </c>
      <c r="J4" s="138">
        <f>目的・旧鹿沼市!J4+目的・旧粟野町!J4</f>
        <v>417901</v>
      </c>
      <c r="K4" s="138">
        <f>目的・旧鹿沼市!K4+目的・旧粟野町!K4</f>
        <v>397916</v>
      </c>
      <c r="L4" s="138">
        <f>目的・旧鹿沼市!L4+目的・旧粟野町!L4</f>
        <v>393180</v>
      </c>
      <c r="M4" s="138">
        <f>目的・旧鹿沼市!M4+目的・旧粟野町!M4</f>
        <v>401374</v>
      </c>
      <c r="N4" s="138">
        <f>目的・旧鹿沼市!N4+目的・旧粟野町!N4</f>
        <v>401920</v>
      </c>
      <c r="O4" s="138">
        <f>目的・旧鹿沼市!O4+目的・旧粟野町!O4</f>
        <v>394516</v>
      </c>
      <c r="P4" s="138">
        <f>目的・旧鹿沼市!P4+目的・旧粟野町!P4</f>
        <v>372538</v>
      </c>
      <c r="Q4" s="138">
        <f>目的・旧鹿沼市!Q4+目的・旧粟野町!Q4</f>
        <v>404549</v>
      </c>
      <c r="R4" s="52">
        <v>364871</v>
      </c>
      <c r="S4" s="52">
        <v>324204</v>
      </c>
      <c r="T4" s="52">
        <v>317120</v>
      </c>
      <c r="U4" s="52">
        <v>308620</v>
      </c>
      <c r="V4" s="52">
        <v>293127</v>
      </c>
      <c r="W4" s="52">
        <v>286712</v>
      </c>
      <c r="X4" s="52">
        <v>374748</v>
      </c>
      <c r="Y4" s="52">
        <v>332726</v>
      </c>
      <c r="Z4" s="119">
        <v>316091</v>
      </c>
      <c r="AA4" s="119">
        <v>323256</v>
      </c>
      <c r="AB4" s="12">
        <v>314657</v>
      </c>
      <c r="AC4" s="12">
        <v>297958</v>
      </c>
      <c r="AD4" s="124">
        <v>297131</v>
      </c>
      <c r="AE4" s="124">
        <v>285864</v>
      </c>
      <c r="AF4" s="124">
        <v>280130</v>
      </c>
    </row>
    <row r="5" spans="1:32" ht="18" customHeight="1" x14ac:dyDescent="0.15">
      <c r="A5" s="19" t="s">
        <v>75</v>
      </c>
      <c r="B5" s="19"/>
      <c r="C5" s="19"/>
      <c r="D5" s="138">
        <f>目的・旧鹿沼市!D5+目的・旧粟野町!D5</f>
        <v>4645083</v>
      </c>
      <c r="E5" s="138">
        <f>目的・旧鹿沼市!E5+目的・旧粟野町!E5</f>
        <v>4438540</v>
      </c>
      <c r="F5" s="138">
        <f>目的・旧鹿沼市!F5+目的・旧粟野町!F5</f>
        <v>4860824</v>
      </c>
      <c r="G5" s="138">
        <f>目的・旧鹿沼市!G5+目的・旧粟野町!G5</f>
        <v>4900353</v>
      </c>
      <c r="H5" s="138">
        <f>目的・旧鹿沼市!H5+目的・旧粟野町!H5</f>
        <v>5060168</v>
      </c>
      <c r="I5" s="138">
        <f>目的・旧鹿沼市!I5+目的・旧粟野町!I5</f>
        <v>4626915</v>
      </c>
      <c r="J5" s="138">
        <f>目的・旧鹿沼市!J5+目的・旧粟野町!J5</f>
        <v>4014398</v>
      </c>
      <c r="K5" s="138">
        <f>目的・旧鹿沼市!K5+目的・旧粟野町!K5</f>
        <v>4432254</v>
      </c>
      <c r="L5" s="138">
        <f>目的・旧鹿沼市!L5+目的・旧粟野町!L5</f>
        <v>4681573</v>
      </c>
      <c r="M5" s="138">
        <f>目的・旧鹿沼市!M5+目的・旧粟野町!M5</f>
        <v>5153229</v>
      </c>
      <c r="N5" s="138">
        <f>目的・旧鹿沼市!N5+目的・旧粟野町!N5</f>
        <v>4909972</v>
      </c>
      <c r="O5" s="138">
        <f>目的・旧鹿沼市!O5+目的・旧粟野町!O5</f>
        <v>4565773</v>
      </c>
      <c r="P5" s="138">
        <f>目的・旧鹿沼市!P5+目的・旧粟野町!P5</f>
        <v>5671062</v>
      </c>
      <c r="Q5" s="138">
        <f>目的・旧鹿沼市!Q5+目的・旧粟野町!Q5</f>
        <v>5189073</v>
      </c>
      <c r="R5" s="52">
        <v>5237973</v>
      </c>
      <c r="S5" s="52">
        <v>6622653</v>
      </c>
      <c r="T5" s="52">
        <v>4910823</v>
      </c>
      <c r="U5" s="52">
        <v>4895868</v>
      </c>
      <c r="V5" s="52">
        <v>6796887</v>
      </c>
      <c r="W5" s="52">
        <v>5034327</v>
      </c>
      <c r="X5" s="52">
        <v>5471459</v>
      </c>
      <c r="Y5" s="52">
        <v>4407039</v>
      </c>
      <c r="Z5" s="119">
        <v>4225995</v>
      </c>
      <c r="AA5" s="119">
        <v>4528339</v>
      </c>
      <c r="AB5" s="12">
        <v>4861782</v>
      </c>
      <c r="AC5" s="12">
        <v>5036206</v>
      </c>
      <c r="AD5" s="124">
        <v>4947532</v>
      </c>
      <c r="AE5" s="124">
        <v>4694151</v>
      </c>
      <c r="AF5" s="124">
        <v>4888990</v>
      </c>
    </row>
    <row r="6" spans="1:32" ht="18" customHeight="1" x14ac:dyDescent="0.15">
      <c r="A6" s="19" t="s">
        <v>77</v>
      </c>
      <c r="B6" s="19"/>
      <c r="C6" s="19"/>
      <c r="D6" s="138">
        <f>目的・旧鹿沼市!D6+目的・旧粟野町!D6</f>
        <v>3986998</v>
      </c>
      <c r="E6" s="138">
        <f>目的・旧鹿沼市!E6+目的・旧粟野町!E6</f>
        <v>4592459</v>
      </c>
      <c r="F6" s="138">
        <f>目的・旧鹿沼市!F6+目的・旧粟野町!F6</f>
        <v>5198248</v>
      </c>
      <c r="G6" s="138">
        <f>目的・旧鹿沼市!G6+目的・旧粟野町!G6</f>
        <v>5135709</v>
      </c>
      <c r="H6" s="138">
        <f>目的・旧鹿沼市!H6+目的・旧粟野町!H6</f>
        <v>5988537</v>
      </c>
      <c r="I6" s="138">
        <f>目的・旧鹿沼市!I6+目的・旧粟野町!I6</f>
        <v>6692102</v>
      </c>
      <c r="J6" s="138">
        <f>目的・旧鹿沼市!J6+目的・旧粟野町!J6</f>
        <v>7139707</v>
      </c>
      <c r="K6" s="138">
        <f>目的・旧鹿沼市!K6+目的・旧粟野町!K6</f>
        <v>7569965</v>
      </c>
      <c r="L6" s="138">
        <f>目的・旧鹿沼市!L6+目的・旧粟野町!L6</f>
        <v>9138002</v>
      </c>
      <c r="M6" s="138">
        <f>目的・旧鹿沼市!M6+目的・旧粟野町!M6</f>
        <v>6439460</v>
      </c>
      <c r="N6" s="138">
        <f>目的・旧鹿沼市!N6+目的・旧粟野町!N6</f>
        <v>7017232</v>
      </c>
      <c r="O6" s="138">
        <f>目的・旧鹿沼市!O6+目的・旧粟野町!O6</f>
        <v>7269727</v>
      </c>
      <c r="P6" s="138">
        <f>目的・旧鹿沼市!P6+目的・旧粟野町!P6</f>
        <v>7822051</v>
      </c>
      <c r="Q6" s="138">
        <f>目的・旧鹿沼市!Q6+目的・旧粟野町!Q6</f>
        <v>8293624</v>
      </c>
      <c r="R6" s="52">
        <v>9001187</v>
      </c>
      <c r="S6" s="52">
        <v>8895206</v>
      </c>
      <c r="T6" s="52">
        <v>8910944</v>
      </c>
      <c r="U6" s="52">
        <v>9132464</v>
      </c>
      <c r="V6" s="52">
        <v>10553679</v>
      </c>
      <c r="W6" s="52">
        <v>11677375</v>
      </c>
      <c r="X6" s="52">
        <v>11491388</v>
      </c>
      <c r="Y6" s="52">
        <v>11637199</v>
      </c>
      <c r="Z6" s="119">
        <v>11695402</v>
      </c>
      <c r="AA6" s="119">
        <v>12889761</v>
      </c>
      <c r="AB6" s="12">
        <v>12910266</v>
      </c>
      <c r="AC6" s="12">
        <v>13401453</v>
      </c>
      <c r="AD6" s="124">
        <v>13985918</v>
      </c>
      <c r="AE6" s="124">
        <v>13124016</v>
      </c>
      <c r="AF6" s="124">
        <v>14203593</v>
      </c>
    </row>
    <row r="7" spans="1:32" ht="18" customHeight="1" x14ac:dyDescent="0.15">
      <c r="A7" s="19" t="s">
        <v>86</v>
      </c>
      <c r="B7" s="19"/>
      <c r="C7" s="19"/>
      <c r="D7" s="138">
        <f>目的・旧鹿沼市!D7+目的・旧粟野町!D7</f>
        <v>2548200</v>
      </c>
      <c r="E7" s="138">
        <f>目的・旧鹿沼市!E7+目的・旧粟野町!E7</f>
        <v>5875243</v>
      </c>
      <c r="F7" s="138">
        <f>目的・旧鹿沼市!F7+目的・旧粟野町!F7</f>
        <v>4897763</v>
      </c>
      <c r="G7" s="138">
        <f>目的・旧鹿沼市!G7+目的・旧粟野町!G7</f>
        <v>3466984</v>
      </c>
      <c r="H7" s="138">
        <f>目的・旧鹿沼市!H7+目的・旧粟野町!H7</f>
        <v>4363894</v>
      </c>
      <c r="I7" s="138">
        <f>目的・旧鹿沼市!I7+目的・旧粟野町!I7</f>
        <v>3287984</v>
      </c>
      <c r="J7" s="138">
        <f>目的・旧鹿沼市!J7+目的・旧粟野町!J7</f>
        <v>2489476</v>
      </c>
      <c r="K7" s="138">
        <f>目的・旧鹿沼市!K7+目的・旧粟野町!K7</f>
        <v>2594190</v>
      </c>
      <c r="L7" s="138">
        <f>目的・旧鹿沼市!L7+目的・旧粟野町!L7</f>
        <v>2686886</v>
      </c>
      <c r="M7" s="138">
        <f>目的・旧鹿沼市!M7+目的・旧粟野町!M7</f>
        <v>2777313</v>
      </c>
      <c r="N7" s="138">
        <f>目的・旧鹿沼市!N7+目的・旧粟野町!N7</f>
        <v>3049445</v>
      </c>
      <c r="O7" s="138">
        <f>目的・旧鹿沼市!O7+目的・旧粟野町!O7</f>
        <v>3100435</v>
      </c>
      <c r="P7" s="138">
        <f>目的・旧鹿沼市!P7+目的・旧粟野町!P7</f>
        <v>2799647</v>
      </c>
      <c r="Q7" s="138">
        <f>目的・旧鹿沼市!Q7+目的・旧粟野町!Q7</f>
        <v>2833612</v>
      </c>
      <c r="R7" s="52">
        <v>2841642</v>
      </c>
      <c r="S7" s="52">
        <v>2866805</v>
      </c>
      <c r="T7" s="52">
        <v>2934799</v>
      </c>
      <c r="U7" s="52">
        <v>2868945</v>
      </c>
      <c r="V7" s="52">
        <v>2658327</v>
      </c>
      <c r="W7" s="52">
        <v>2763508</v>
      </c>
      <c r="X7" s="52">
        <v>3068716</v>
      </c>
      <c r="Y7" s="52">
        <v>3162360</v>
      </c>
      <c r="Z7" s="119">
        <v>3096724</v>
      </c>
      <c r="AA7" s="119">
        <v>3326316</v>
      </c>
      <c r="AB7" s="12">
        <v>6000436</v>
      </c>
      <c r="AC7" s="12">
        <v>3040921</v>
      </c>
      <c r="AD7" s="124">
        <v>3030306</v>
      </c>
      <c r="AE7" s="124">
        <v>3021206</v>
      </c>
      <c r="AF7" s="124">
        <v>3106513</v>
      </c>
    </row>
    <row r="8" spans="1:32" ht="18" customHeight="1" x14ac:dyDescent="0.15">
      <c r="A8" s="19" t="s">
        <v>87</v>
      </c>
      <c r="B8" s="19"/>
      <c r="C8" s="19"/>
      <c r="D8" s="138">
        <f>目的・旧鹿沼市!D8+目的・旧粟野町!D8</f>
        <v>152263</v>
      </c>
      <c r="E8" s="138">
        <f>目的・旧鹿沼市!E8+目的・旧粟野町!E8</f>
        <v>163688</v>
      </c>
      <c r="F8" s="138">
        <f>目的・旧鹿沼市!F8+目的・旧粟野町!F8</f>
        <v>180095</v>
      </c>
      <c r="G8" s="138">
        <f>目的・旧鹿沼市!G8+目的・旧粟野町!G8</f>
        <v>210655</v>
      </c>
      <c r="H8" s="138">
        <f>目的・旧鹿沼市!H8+目的・旧粟野町!H8</f>
        <v>222222</v>
      </c>
      <c r="I8" s="138">
        <f>目的・旧鹿沼市!I8+目的・旧粟野町!I8</f>
        <v>305315</v>
      </c>
      <c r="J8" s="138">
        <f>目的・旧鹿沼市!J8+目的・旧粟野町!J8</f>
        <v>227432</v>
      </c>
      <c r="K8" s="138">
        <f>目的・旧鹿沼市!K8+目的・旧粟野町!K8</f>
        <v>223961</v>
      </c>
      <c r="L8" s="138">
        <f>目的・旧鹿沼市!L8+目的・旧粟野町!L8</f>
        <v>189299</v>
      </c>
      <c r="M8" s="138">
        <f>目的・旧鹿沼市!M8+目的・旧粟野町!M8</f>
        <v>175274</v>
      </c>
      <c r="N8" s="138">
        <f>目的・旧鹿沼市!N8+目的・旧粟野町!N8</f>
        <v>181870</v>
      </c>
      <c r="O8" s="138">
        <f>目的・旧鹿沼市!O8+目的・旧粟野町!O8</f>
        <v>156129</v>
      </c>
      <c r="P8" s="138">
        <f>目的・旧鹿沼市!P8+目的・旧粟野町!P8</f>
        <v>146919</v>
      </c>
      <c r="Q8" s="138">
        <f>目的・旧鹿沼市!Q8+目的・旧粟野町!Q8</f>
        <v>139261</v>
      </c>
      <c r="R8" s="52">
        <v>129293</v>
      </c>
      <c r="S8" s="52">
        <v>112688</v>
      </c>
      <c r="T8" s="52">
        <v>102118</v>
      </c>
      <c r="U8" s="52">
        <v>93532</v>
      </c>
      <c r="V8" s="52">
        <v>175508</v>
      </c>
      <c r="W8" s="52">
        <v>274518</v>
      </c>
      <c r="X8" s="52">
        <v>366333</v>
      </c>
      <c r="Y8" s="52">
        <v>227030</v>
      </c>
      <c r="Z8" s="119">
        <v>209483</v>
      </c>
      <c r="AA8" s="119">
        <v>123271</v>
      </c>
      <c r="AB8" s="12">
        <v>31992</v>
      </c>
      <c r="AC8" s="12">
        <v>31349</v>
      </c>
      <c r="AD8" s="124">
        <v>42173</v>
      </c>
      <c r="AE8" s="124">
        <v>38306</v>
      </c>
      <c r="AF8" s="124">
        <v>27501</v>
      </c>
    </row>
    <row r="9" spans="1:32" ht="18" customHeight="1" x14ac:dyDescent="0.15">
      <c r="A9" s="19" t="s">
        <v>88</v>
      </c>
      <c r="B9" s="19"/>
      <c r="C9" s="19"/>
      <c r="D9" s="138">
        <f>目的・旧鹿沼市!D9+目的・旧粟野町!D9</f>
        <v>1613543</v>
      </c>
      <c r="E9" s="138">
        <f>目的・旧鹿沼市!E9+目的・旧粟野町!E9</f>
        <v>1809343</v>
      </c>
      <c r="F9" s="138">
        <f>目的・旧鹿沼市!F9+目的・旧粟野町!F9</f>
        <v>3055070</v>
      </c>
      <c r="G9" s="138">
        <f>目的・旧鹿沼市!G9+目的・旧粟野町!G9</f>
        <v>2581329</v>
      </c>
      <c r="H9" s="138">
        <f>目的・旧鹿沼市!H9+目的・旧粟野町!H9</f>
        <v>1584984</v>
      </c>
      <c r="I9" s="138">
        <f>目的・旧鹿沼市!I9+目的・旧粟野町!I9</f>
        <v>1938104</v>
      </c>
      <c r="J9" s="138">
        <f>目的・旧鹿沼市!J9+目的・旧粟野町!J9</f>
        <v>2267076</v>
      </c>
      <c r="K9" s="138">
        <f>目的・旧鹿沼市!K9+目的・旧粟野町!K9</f>
        <v>1933158</v>
      </c>
      <c r="L9" s="138">
        <f>目的・旧鹿沼市!L9+目的・旧粟野町!L9</f>
        <v>1716933</v>
      </c>
      <c r="M9" s="138">
        <f>目的・旧鹿沼市!M9+目的・旧粟野町!M9</f>
        <v>1380790</v>
      </c>
      <c r="N9" s="138">
        <f>目的・旧鹿沼市!N9+目的・旧粟野町!N9</f>
        <v>1198235</v>
      </c>
      <c r="O9" s="138">
        <f>目的・旧鹿沼市!O9+目的・旧粟野町!O9</f>
        <v>1308208</v>
      </c>
      <c r="P9" s="138">
        <f>目的・旧鹿沼市!P9+目的・旧粟野町!P9</f>
        <v>1180887</v>
      </c>
      <c r="Q9" s="138">
        <f>目的・旧鹿沼市!Q9+目的・旧粟野町!Q9</f>
        <v>1847140</v>
      </c>
      <c r="R9" s="52">
        <v>2319001</v>
      </c>
      <c r="S9" s="52">
        <v>2256837</v>
      </c>
      <c r="T9" s="52">
        <v>1132578</v>
      </c>
      <c r="U9" s="52">
        <v>1330793</v>
      </c>
      <c r="V9" s="52">
        <v>1132407</v>
      </c>
      <c r="W9" s="52">
        <v>1131063</v>
      </c>
      <c r="X9" s="52">
        <v>998492</v>
      </c>
      <c r="Y9" s="52">
        <v>1342688</v>
      </c>
      <c r="Z9" s="119">
        <v>1420915</v>
      </c>
      <c r="AA9" s="119">
        <v>1942607</v>
      </c>
      <c r="AB9" s="12">
        <v>1636807</v>
      </c>
      <c r="AC9" s="12">
        <v>1207385</v>
      </c>
      <c r="AD9" s="124">
        <v>1069497</v>
      </c>
      <c r="AE9" s="124">
        <v>975135</v>
      </c>
      <c r="AF9" s="124">
        <v>1207386</v>
      </c>
    </row>
    <row r="10" spans="1:32" ht="18" customHeight="1" x14ac:dyDescent="0.15">
      <c r="A10" s="19" t="s">
        <v>89</v>
      </c>
      <c r="B10" s="19"/>
      <c r="C10" s="19"/>
      <c r="D10" s="138">
        <f>目的・旧鹿沼市!D10+目的・旧粟野町!D10</f>
        <v>1583766</v>
      </c>
      <c r="E10" s="138">
        <f>目的・旧鹿沼市!E10+目的・旧粟野町!E10</f>
        <v>1624364</v>
      </c>
      <c r="F10" s="138">
        <f>目的・旧鹿沼市!F10+目的・旧粟野町!F10</f>
        <v>2064432</v>
      </c>
      <c r="G10" s="138">
        <f>目的・旧鹿沼市!G10+目的・旧粟野町!G10</f>
        <v>2564265</v>
      </c>
      <c r="H10" s="138">
        <f>目的・旧鹿沼市!H10+目的・旧粟野町!H10</f>
        <v>2770714</v>
      </c>
      <c r="I10" s="138">
        <f>目的・旧鹿沼市!I10+目的・旧粟野町!I10</f>
        <v>2742052</v>
      </c>
      <c r="J10" s="138">
        <f>目的・旧鹿沼市!J10+目的・旧粟野町!J10</f>
        <v>2511673</v>
      </c>
      <c r="K10" s="138">
        <f>目的・旧鹿沼市!K10+目的・旧粟野町!K10</f>
        <v>2593683</v>
      </c>
      <c r="L10" s="138">
        <f>目的・旧鹿沼市!L10+目的・旧粟野町!L10</f>
        <v>2242072</v>
      </c>
      <c r="M10" s="138">
        <f>目的・旧鹿沼市!M10+目的・旧粟野町!M10</f>
        <v>1967076</v>
      </c>
      <c r="N10" s="138">
        <f>目的・旧鹿沼市!N10+目的・旧粟野町!N10</f>
        <v>1827681</v>
      </c>
      <c r="O10" s="138">
        <f>目的・旧鹿沼市!O10+目的・旧粟野町!O10</f>
        <v>1772281</v>
      </c>
      <c r="P10" s="138">
        <f>目的・旧鹿沼市!P10+目的・旧粟野町!P10</f>
        <v>1743466</v>
      </c>
      <c r="Q10" s="138">
        <f>目的・旧鹿沼市!Q10+目的・旧粟野町!Q10</f>
        <v>2272808</v>
      </c>
      <c r="R10" s="52">
        <v>2968402</v>
      </c>
      <c r="S10" s="52">
        <v>2850720</v>
      </c>
      <c r="T10" s="52">
        <v>3505641</v>
      </c>
      <c r="U10" s="52">
        <v>3149285</v>
      </c>
      <c r="V10" s="52">
        <v>3246361</v>
      </c>
      <c r="W10" s="52">
        <v>3493642</v>
      </c>
      <c r="X10" s="52">
        <v>3618401</v>
      </c>
      <c r="Y10" s="52">
        <v>4229415</v>
      </c>
      <c r="Z10" s="119">
        <v>4660400</v>
      </c>
      <c r="AA10" s="119">
        <v>3884812</v>
      </c>
      <c r="AB10" s="12">
        <v>3489175</v>
      </c>
      <c r="AC10" s="12">
        <v>2912819</v>
      </c>
      <c r="AD10" s="124">
        <v>2646762</v>
      </c>
      <c r="AE10" s="124">
        <v>2229330</v>
      </c>
      <c r="AF10" s="124">
        <v>2198652</v>
      </c>
    </row>
    <row r="11" spans="1:32" ht="18" customHeight="1" x14ac:dyDescent="0.15">
      <c r="A11" s="19" t="s">
        <v>90</v>
      </c>
      <c r="B11" s="19"/>
      <c r="C11" s="19"/>
      <c r="D11" s="138">
        <f>目的・旧鹿沼市!D11+目的・旧粟野町!D11</f>
        <v>8470305</v>
      </c>
      <c r="E11" s="138">
        <f>目的・旧鹿沼市!E11+目的・旧粟野町!E11</f>
        <v>9386893</v>
      </c>
      <c r="F11" s="138">
        <f>目的・旧鹿沼市!F11+目的・旧粟野町!F11</f>
        <v>8405678</v>
      </c>
      <c r="G11" s="138">
        <f>目的・旧鹿沼市!G11+目的・旧粟野町!G11</f>
        <v>9255970</v>
      </c>
      <c r="H11" s="138">
        <f>目的・旧鹿沼市!H11+目的・旧粟野町!H11</f>
        <v>8217984</v>
      </c>
      <c r="I11" s="138">
        <f>目的・旧鹿沼市!I11+目的・旧粟野町!I11</f>
        <v>7796882</v>
      </c>
      <c r="J11" s="138">
        <f>目的・旧鹿沼市!J11+目的・旧粟野町!J11</f>
        <v>8073953</v>
      </c>
      <c r="K11" s="138">
        <f>目的・旧鹿沼市!K11+目的・旧粟野町!K11</f>
        <v>6920422</v>
      </c>
      <c r="L11" s="138">
        <f>目的・旧鹿沼市!L11+目的・旧粟野町!L11</f>
        <v>6039430</v>
      </c>
      <c r="M11" s="138">
        <f>目的・旧鹿沼市!M11+目的・旧粟野町!M11</f>
        <v>7354235</v>
      </c>
      <c r="N11" s="138">
        <f>目的・旧鹿沼市!N11+目的・旧粟野町!N11</f>
        <v>7423488</v>
      </c>
      <c r="O11" s="138">
        <f>目的・旧鹿沼市!O11+目的・旧粟野町!O11</f>
        <v>6706663</v>
      </c>
      <c r="P11" s="138">
        <f>目的・旧鹿沼市!P11+目的・旧粟野町!P11</f>
        <v>6019490</v>
      </c>
      <c r="Q11" s="138">
        <f>目的・旧鹿沼市!Q11+目的・旧粟野町!Q11</f>
        <v>5761664</v>
      </c>
      <c r="R11" s="52">
        <v>5537443</v>
      </c>
      <c r="S11" s="52">
        <v>4852033</v>
      </c>
      <c r="T11" s="52">
        <v>5154479</v>
      </c>
      <c r="U11" s="52">
        <v>5449433</v>
      </c>
      <c r="V11" s="52">
        <v>5973770</v>
      </c>
      <c r="W11" s="52">
        <v>5312920</v>
      </c>
      <c r="X11" s="52">
        <v>4522389</v>
      </c>
      <c r="Y11" s="52">
        <v>3718162</v>
      </c>
      <c r="Z11" s="119">
        <v>4167496</v>
      </c>
      <c r="AA11" s="119">
        <v>4078509</v>
      </c>
      <c r="AB11" s="12">
        <v>3483221</v>
      </c>
      <c r="AC11" s="12">
        <v>3263206</v>
      </c>
      <c r="AD11" s="124">
        <v>3702428</v>
      </c>
      <c r="AE11" s="124">
        <v>3605124</v>
      </c>
      <c r="AF11" s="124">
        <v>3534396</v>
      </c>
    </row>
    <row r="12" spans="1:32" ht="18" customHeight="1" x14ac:dyDescent="0.15">
      <c r="A12" s="19" t="s">
        <v>91</v>
      </c>
      <c r="B12" s="19"/>
      <c r="C12" s="19"/>
      <c r="D12" s="138">
        <f>目的・旧鹿沼市!D12+目的・旧粟野町!D12</f>
        <v>980566</v>
      </c>
      <c r="E12" s="138">
        <f>目的・旧鹿沼市!E12+目的・旧粟野町!E12</f>
        <v>994272</v>
      </c>
      <c r="F12" s="138">
        <f>目的・旧鹿沼市!F12+目的・旧粟野町!F12</f>
        <v>1161291</v>
      </c>
      <c r="G12" s="138">
        <f>目的・旧鹿沼市!G12+目的・旧粟野町!G12</f>
        <v>1187566</v>
      </c>
      <c r="H12" s="138">
        <f>目的・旧鹿沼市!H12+目的・旧粟野町!H12</f>
        <v>1247004</v>
      </c>
      <c r="I12" s="138">
        <f>目的・旧鹿沼市!I12+目的・旧粟野町!I12</f>
        <v>1413595</v>
      </c>
      <c r="J12" s="138">
        <f>目的・旧鹿沼市!J12+目的・旧粟野町!J12</f>
        <v>1556377</v>
      </c>
      <c r="K12" s="138">
        <f>目的・旧鹿沼市!K12+目的・旧粟野町!K12</f>
        <v>1319206</v>
      </c>
      <c r="L12" s="138">
        <f>目的・旧鹿沼市!L12+目的・旧粟野町!L12</f>
        <v>1443339</v>
      </c>
      <c r="M12" s="138">
        <f>目的・旧鹿沼市!M12+目的・旧粟野町!M12</f>
        <v>1269759</v>
      </c>
      <c r="N12" s="138">
        <f>目的・旧鹿沼市!N12+目的・旧粟野町!N12</f>
        <v>1301766</v>
      </c>
      <c r="O12" s="138">
        <f>目的・旧鹿沼市!O12+目的・旧粟野町!O12</f>
        <v>1361167</v>
      </c>
      <c r="P12" s="138">
        <f>目的・旧鹿沼市!P12+目的・旧粟野町!P12</f>
        <v>1344947</v>
      </c>
      <c r="Q12" s="138">
        <f>目的・旧鹿沼市!Q12+目的・旧粟野町!Q12</f>
        <v>1260338</v>
      </c>
      <c r="R12" s="52">
        <v>1241509</v>
      </c>
      <c r="S12" s="52">
        <v>1355649</v>
      </c>
      <c r="T12" s="52">
        <v>1589801</v>
      </c>
      <c r="U12" s="52">
        <v>1284887</v>
      </c>
      <c r="V12" s="52">
        <v>1187421</v>
      </c>
      <c r="W12" s="52">
        <v>1181495</v>
      </c>
      <c r="X12" s="52">
        <v>1179277</v>
      </c>
      <c r="Y12" s="52">
        <v>1411647</v>
      </c>
      <c r="Z12" s="119">
        <v>1116113</v>
      </c>
      <c r="AA12" s="119">
        <v>1155758</v>
      </c>
      <c r="AB12" s="12">
        <v>1671946</v>
      </c>
      <c r="AC12" s="12">
        <v>1165415</v>
      </c>
      <c r="AD12" s="124">
        <v>1212811</v>
      </c>
      <c r="AE12" s="124">
        <v>1208150</v>
      </c>
      <c r="AF12" s="124">
        <v>1236188</v>
      </c>
    </row>
    <row r="13" spans="1:32" ht="18" customHeight="1" x14ac:dyDescent="0.15">
      <c r="A13" s="19" t="s">
        <v>92</v>
      </c>
      <c r="B13" s="19"/>
      <c r="C13" s="19"/>
      <c r="D13" s="138">
        <f>目的・旧鹿沼市!D13+目的・旧粟野町!D13</f>
        <v>5153711</v>
      </c>
      <c r="E13" s="138">
        <f>目的・旧鹿沼市!E13+目的・旧粟野町!E13</f>
        <v>5330538</v>
      </c>
      <c r="F13" s="138">
        <f>目的・旧鹿沼市!F13+目的・旧粟野町!F13</f>
        <v>4464567</v>
      </c>
      <c r="G13" s="138">
        <f>目的・旧鹿沼市!G13+目的・旧粟野町!G13</f>
        <v>7106118</v>
      </c>
      <c r="H13" s="138">
        <f>目的・旧鹿沼市!H13+目的・旧粟野町!H13</f>
        <v>6622983</v>
      </c>
      <c r="I13" s="138">
        <f>目的・旧鹿沼市!I13+目的・旧粟野町!I13</f>
        <v>7219126</v>
      </c>
      <c r="J13" s="138">
        <f>目的・旧鹿沼市!J13+目的・旧粟野町!J13</f>
        <v>8543287</v>
      </c>
      <c r="K13" s="138">
        <f>目的・旧鹿沼市!K13+目的・旧粟野町!K13</f>
        <v>8831830</v>
      </c>
      <c r="L13" s="138">
        <f>目的・旧鹿沼市!L13+目的・旧粟野町!L13</f>
        <v>5670922</v>
      </c>
      <c r="M13" s="138">
        <f>目的・旧鹿沼市!M13+目的・旧粟野町!M13</f>
        <v>5195139</v>
      </c>
      <c r="N13" s="138">
        <f>目的・旧鹿沼市!N13+目的・旧粟野町!N13</f>
        <v>6683604</v>
      </c>
      <c r="O13" s="138">
        <f>目的・旧鹿沼市!O13+目的・旧粟野町!O13</f>
        <v>7572864</v>
      </c>
      <c r="P13" s="138">
        <f>目的・旧鹿沼市!P13+目的・旧粟野町!P13</f>
        <v>5001633</v>
      </c>
      <c r="Q13" s="138">
        <f>目的・旧鹿沼市!Q13+目的・旧粟野町!Q13</f>
        <v>5177187</v>
      </c>
      <c r="R13" s="52">
        <v>5055701</v>
      </c>
      <c r="S13" s="52">
        <v>4520361</v>
      </c>
      <c r="T13" s="52">
        <v>4436976</v>
      </c>
      <c r="U13" s="52">
        <v>4008158</v>
      </c>
      <c r="V13" s="52">
        <v>4684340</v>
      </c>
      <c r="W13" s="52">
        <v>4984357</v>
      </c>
      <c r="X13" s="52">
        <v>4917761</v>
      </c>
      <c r="Y13" s="52">
        <v>4233505</v>
      </c>
      <c r="Z13" s="119">
        <v>4645132</v>
      </c>
      <c r="AA13" s="119">
        <v>4552330</v>
      </c>
      <c r="AB13" s="12">
        <v>4247921</v>
      </c>
      <c r="AC13" s="12">
        <v>4444807</v>
      </c>
      <c r="AD13" s="124">
        <v>4178687</v>
      </c>
      <c r="AE13" s="124">
        <v>4492502</v>
      </c>
      <c r="AF13" s="124">
        <v>4669430</v>
      </c>
    </row>
    <row r="14" spans="1:32" ht="18" customHeight="1" x14ac:dyDescent="0.15">
      <c r="A14" s="19" t="s">
        <v>93</v>
      </c>
      <c r="B14" s="19"/>
      <c r="C14" s="19"/>
      <c r="D14" s="138">
        <f>目的・旧鹿沼市!D14+目的・旧粟野町!D14</f>
        <v>606988</v>
      </c>
      <c r="E14" s="138">
        <f>目的・旧鹿沼市!E14+目的・旧粟野町!E14</f>
        <v>241943</v>
      </c>
      <c r="F14" s="138">
        <f>目的・旧鹿沼市!F14+目的・旧粟野町!F14</f>
        <v>199473</v>
      </c>
      <c r="G14" s="138">
        <f>目的・旧鹿沼市!G14+目的・旧粟野町!G14</f>
        <v>54809</v>
      </c>
      <c r="H14" s="138">
        <f>目的・旧鹿沼市!H14+目的・旧粟野町!H14</f>
        <v>84776</v>
      </c>
      <c r="I14" s="138">
        <f>目的・旧鹿沼市!I14+目的・旧粟野町!I14</f>
        <v>27842</v>
      </c>
      <c r="J14" s="138">
        <f>目的・旧鹿沼市!J14+目的・旧粟野町!J14</f>
        <v>50632</v>
      </c>
      <c r="K14" s="138">
        <f>目的・旧鹿沼市!K14+目的・旧粟野町!K14</f>
        <v>396709</v>
      </c>
      <c r="L14" s="138">
        <f>目的・旧鹿沼市!L14+目的・旧粟野町!L14</f>
        <v>179239</v>
      </c>
      <c r="M14" s="138">
        <f>目的・旧鹿沼市!M14+目的・旧粟野町!M14</f>
        <v>30432</v>
      </c>
      <c r="N14" s="138">
        <f>目的・旧鹿沼市!N14+目的・旧粟野町!N14</f>
        <v>47486</v>
      </c>
      <c r="O14" s="138">
        <f>目的・旧鹿沼市!O14+目的・旧粟野町!O14</f>
        <v>196672</v>
      </c>
      <c r="P14" s="138">
        <f>目的・旧鹿沼市!P14+目的・旧粟野町!P14</f>
        <v>28385</v>
      </c>
      <c r="Q14" s="138">
        <f>目的・旧鹿沼市!Q14+目的・旧粟野町!Q14</f>
        <v>6206</v>
      </c>
      <c r="R14" s="52">
        <v>13563</v>
      </c>
      <c r="S14" s="52">
        <v>21131</v>
      </c>
      <c r="T14" s="52">
        <v>47637</v>
      </c>
      <c r="U14" s="52">
        <v>23150</v>
      </c>
      <c r="V14" s="52">
        <v>8002</v>
      </c>
      <c r="W14" s="52">
        <v>2886</v>
      </c>
      <c r="X14" s="52">
        <v>187540</v>
      </c>
      <c r="Y14" s="52">
        <v>151348</v>
      </c>
      <c r="Z14" s="119">
        <v>82148</v>
      </c>
      <c r="AA14" s="119">
        <v>94723</v>
      </c>
      <c r="AB14" s="12">
        <v>668040</v>
      </c>
      <c r="AC14" s="12">
        <v>1253493</v>
      </c>
      <c r="AD14" s="124">
        <v>157374</v>
      </c>
      <c r="AE14" s="124">
        <v>16059</v>
      </c>
      <c r="AF14" s="124">
        <v>1101339</v>
      </c>
    </row>
    <row r="15" spans="1:32" ht="18" customHeight="1" x14ac:dyDescent="0.15">
      <c r="A15" s="19" t="s">
        <v>94</v>
      </c>
      <c r="B15" s="19"/>
      <c r="C15" s="19"/>
      <c r="D15" s="138">
        <f>目的・旧鹿沼市!D15+目的・旧粟野町!D15</f>
        <v>2466112</v>
      </c>
      <c r="E15" s="138">
        <f>目的・旧鹿沼市!E15+目的・旧粟野町!E15</f>
        <v>2543425</v>
      </c>
      <c r="F15" s="138">
        <f>目的・旧鹿沼市!F15+目的・旧粟野町!F15</f>
        <v>2609277</v>
      </c>
      <c r="G15" s="138">
        <f>目的・旧鹿沼市!G15+目的・旧粟野町!G15</f>
        <v>2641622</v>
      </c>
      <c r="H15" s="138">
        <f>目的・旧鹿沼市!H15+目的・旧粟野町!H15</f>
        <v>2846724</v>
      </c>
      <c r="I15" s="138">
        <f>目的・旧鹿沼市!I15+目的・旧粟野町!I15</f>
        <v>3216461</v>
      </c>
      <c r="J15" s="138">
        <f>目的・旧鹿沼市!J15+目的・旧粟野町!J15</f>
        <v>3558896</v>
      </c>
      <c r="K15" s="138">
        <f>目的・旧鹿沼市!K15+目的・旧粟野町!K15</f>
        <v>3936715</v>
      </c>
      <c r="L15" s="138">
        <f>目的・旧鹿沼市!L15+目的・旧粟野町!L15</f>
        <v>4363870</v>
      </c>
      <c r="M15" s="138">
        <f>目的・旧鹿沼市!M15+目的・旧粟野町!M15</f>
        <v>4548516</v>
      </c>
      <c r="N15" s="138">
        <f>目的・旧鹿沼市!N15+目的・旧粟野町!N15</f>
        <v>4497073</v>
      </c>
      <c r="O15" s="138">
        <f>目的・旧鹿沼市!O15+目的・旧粟野町!O15</f>
        <v>4290000</v>
      </c>
      <c r="P15" s="138">
        <f>目的・旧鹿沼市!P15+目的・旧粟野町!P15</f>
        <v>4262274</v>
      </c>
      <c r="Q15" s="138">
        <f>目的・旧鹿沼市!Q15+目的・旧粟野町!Q15</f>
        <v>4231060</v>
      </c>
      <c r="R15" s="52">
        <v>4454408</v>
      </c>
      <c r="S15" s="52">
        <v>4498955</v>
      </c>
      <c r="T15" s="52">
        <v>4503367</v>
      </c>
      <c r="U15" s="52">
        <v>4085208</v>
      </c>
      <c r="V15" s="52">
        <v>3722299</v>
      </c>
      <c r="W15" s="52">
        <v>3553724</v>
      </c>
      <c r="X15" s="52">
        <v>3608343</v>
      </c>
      <c r="Y15" s="52">
        <v>3562051</v>
      </c>
      <c r="Z15" s="119">
        <v>3546978</v>
      </c>
      <c r="AA15" s="119">
        <v>3571176</v>
      </c>
      <c r="AB15" s="12">
        <v>3489316</v>
      </c>
      <c r="AC15" s="12">
        <v>3505621</v>
      </c>
      <c r="AD15" s="124">
        <v>3475661</v>
      </c>
      <c r="AE15" s="124">
        <v>3444043</v>
      </c>
      <c r="AF15" s="124">
        <v>3526085</v>
      </c>
    </row>
    <row r="16" spans="1:32" ht="18" customHeight="1" x14ac:dyDescent="0.15">
      <c r="A16" s="19" t="s">
        <v>73</v>
      </c>
      <c r="B16" s="19"/>
      <c r="C16" s="19"/>
      <c r="D16" s="138">
        <f>目的・旧鹿沼市!D16+目的・旧粟野町!D16</f>
        <v>135821</v>
      </c>
      <c r="E16" s="138">
        <f>目的・旧鹿沼市!E16+目的・旧粟野町!E16</f>
        <v>0</v>
      </c>
      <c r="F16" s="138">
        <f>目的・旧鹿沼市!F16+目的・旧粟野町!F16</f>
        <v>0</v>
      </c>
      <c r="G16" s="138">
        <f>目的・旧鹿沼市!G16+目的・旧粟野町!G16</f>
        <v>0</v>
      </c>
      <c r="H16" s="138">
        <f>目的・旧鹿沼市!H16+目的・旧粟野町!H16</f>
        <v>0</v>
      </c>
      <c r="I16" s="138">
        <f>目的・旧鹿沼市!I16+目的・旧粟野町!I16</f>
        <v>0</v>
      </c>
      <c r="J16" s="138">
        <f>目的・旧鹿沼市!J16+目的・旧粟野町!J16</f>
        <v>14207</v>
      </c>
      <c r="K16" s="138">
        <f>目的・旧鹿沼市!K16+目的・旧粟野町!K16</f>
        <v>0</v>
      </c>
      <c r="L16" s="138">
        <f>目的・旧鹿沼市!L16+目的・旧粟野町!L16</f>
        <v>33550</v>
      </c>
      <c r="M16" s="138">
        <f>目的・旧鹿沼市!M16+目的・旧粟野町!M16</f>
        <v>16104</v>
      </c>
      <c r="N16" s="138">
        <f>目的・旧鹿沼市!N16+目的・旧粟野町!N16</f>
        <v>32208</v>
      </c>
      <c r="O16" s="138">
        <f>目的・旧鹿沼市!O16+目的・旧粟野町!O16</f>
        <v>29524</v>
      </c>
      <c r="P16" s="138">
        <f>目的・旧鹿沼市!P16+目的・旧粟野町!P16</f>
        <v>0</v>
      </c>
      <c r="Q16" s="138">
        <f>目的・旧鹿沼市!Q16+目的・旧粟野町!Q16</f>
        <v>2</v>
      </c>
      <c r="R16" s="52">
        <v>1</v>
      </c>
      <c r="S16" s="52">
        <v>1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1</v>
      </c>
      <c r="Z16" s="119">
        <v>834</v>
      </c>
      <c r="AA16" s="119">
        <v>1</v>
      </c>
      <c r="AB16" s="119">
        <v>1</v>
      </c>
      <c r="AC16" s="119">
        <v>0</v>
      </c>
      <c r="AD16" s="119">
        <v>27</v>
      </c>
      <c r="AE16" s="119">
        <v>27</v>
      </c>
      <c r="AF16" s="119">
        <v>27</v>
      </c>
    </row>
    <row r="17" spans="1:32" ht="18" customHeight="1" x14ac:dyDescent="0.15">
      <c r="A17" s="19" t="s">
        <v>96</v>
      </c>
      <c r="B17" s="19"/>
      <c r="C17" s="19"/>
      <c r="D17" s="138">
        <f>目的・旧鹿沼市!D17+目的・旧粟野町!D17</f>
        <v>0</v>
      </c>
      <c r="E17" s="138">
        <f>目的・旧鹿沼市!E17+目的・旧粟野町!E17</f>
        <v>0</v>
      </c>
      <c r="F17" s="138">
        <f>目的・旧鹿沼市!F17+目的・旧粟野町!F17</f>
        <v>0</v>
      </c>
      <c r="G17" s="138">
        <f>目的・旧鹿沼市!G17+目的・旧粟野町!G17</f>
        <v>0</v>
      </c>
      <c r="H17" s="138">
        <f>目的・旧鹿沼市!H17+目的・旧粟野町!H17</f>
        <v>0</v>
      </c>
      <c r="I17" s="138">
        <f>目的・旧鹿沼市!I17+目的・旧粟野町!I17</f>
        <v>0</v>
      </c>
      <c r="J17" s="138">
        <f>目的・旧鹿沼市!J17+目的・旧粟野町!J17</f>
        <v>0</v>
      </c>
      <c r="K17" s="138">
        <f>目的・旧鹿沼市!K17+目的・旧粟野町!K17</f>
        <v>0</v>
      </c>
      <c r="L17" s="138">
        <f>目的・旧鹿沼市!L17+目的・旧粟野町!L17</f>
        <v>0</v>
      </c>
      <c r="M17" s="138">
        <f>目的・旧鹿沼市!M17+目的・旧粟野町!M17</f>
        <v>0</v>
      </c>
      <c r="N17" s="138">
        <f>目的・旧鹿沼市!N17+目的・旧粟野町!N17</f>
        <v>0</v>
      </c>
      <c r="O17" s="138">
        <f>目的・旧鹿沼市!O17+目的・旧粟野町!O17</f>
        <v>0</v>
      </c>
      <c r="P17" s="138">
        <f>目的・旧鹿沼市!P17+目的・旧粟野町!P17</f>
        <v>0</v>
      </c>
      <c r="Q17" s="138">
        <f>目的・旧鹿沼市!Q17+目的・旧粟野町!Q17</f>
        <v>2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119">
        <v>1</v>
      </c>
      <c r="AA17" s="119">
        <v>1</v>
      </c>
      <c r="AB17" s="119">
        <v>1</v>
      </c>
      <c r="AC17" s="119">
        <v>1</v>
      </c>
      <c r="AD17" s="119">
        <v>1</v>
      </c>
      <c r="AE17" s="119">
        <v>1</v>
      </c>
      <c r="AF17" s="119">
        <v>1</v>
      </c>
    </row>
    <row r="18" spans="1:32" ht="18" customHeight="1" x14ac:dyDescent="0.15">
      <c r="A18" s="19" t="s">
        <v>95</v>
      </c>
      <c r="B18" s="19"/>
      <c r="C18" s="19"/>
      <c r="D18" s="138">
        <f>目的・旧鹿沼市!D18+目的・旧粟野町!D18</f>
        <v>0</v>
      </c>
      <c r="E18" s="138">
        <f>目的・旧鹿沼市!E18+目的・旧粟野町!E18</f>
        <v>0</v>
      </c>
      <c r="F18" s="138">
        <f>目的・旧鹿沼市!F18+目的・旧粟野町!F18</f>
        <v>0</v>
      </c>
      <c r="G18" s="138">
        <f>目的・旧鹿沼市!G18+目的・旧粟野町!G18</f>
        <v>0</v>
      </c>
      <c r="H18" s="138">
        <f>目的・旧鹿沼市!H18+目的・旧粟野町!H18</f>
        <v>0</v>
      </c>
      <c r="I18" s="138">
        <f>目的・旧鹿沼市!I18+目的・旧粟野町!I18</f>
        <v>0</v>
      </c>
      <c r="J18" s="138">
        <f>目的・旧鹿沼市!J18+目的・旧粟野町!J18</f>
        <v>0</v>
      </c>
      <c r="K18" s="138">
        <f>目的・旧鹿沼市!K18+目的・旧粟野町!K18</f>
        <v>0</v>
      </c>
      <c r="L18" s="138">
        <f>目的・旧鹿沼市!L18+目的・旧粟野町!L18</f>
        <v>0</v>
      </c>
      <c r="M18" s="138">
        <f>目的・旧鹿沼市!M18+目的・旧粟野町!M18</f>
        <v>0</v>
      </c>
      <c r="N18" s="138">
        <f>目的・旧鹿沼市!N18+目的・旧粟野町!N18</f>
        <v>0</v>
      </c>
      <c r="O18" s="138">
        <f>目的・旧鹿沼市!O18+目的・旧粟野町!O18</f>
        <v>0</v>
      </c>
      <c r="P18" s="138">
        <f>目的・旧鹿沼市!P18+目的・旧粟野町!P18</f>
        <v>0</v>
      </c>
      <c r="Q18" s="138">
        <f>目的・旧鹿沼市!Q18+目的・旧粟野町!Q18</f>
        <v>2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52">
        <v>1</v>
      </c>
      <c r="Z18" s="119">
        <v>1</v>
      </c>
      <c r="AA18" s="119">
        <v>1</v>
      </c>
      <c r="AB18" s="119">
        <v>1</v>
      </c>
      <c r="AC18" s="119">
        <v>1</v>
      </c>
      <c r="AD18" s="119">
        <v>1</v>
      </c>
      <c r="AE18" s="119">
        <v>1</v>
      </c>
      <c r="AF18" s="119">
        <v>1</v>
      </c>
    </row>
    <row r="19" spans="1:32" ht="18" customHeight="1" x14ac:dyDescent="0.15">
      <c r="A19" s="19" t="s">
        <v>97</v>
      </c>
      <c r="B19" s="19"/>
      <c r="C19" s="19"/>
      <c r="D19" s="138">
        <f>目的・旧鹿沼市!D19+目的・旧粟野町!D19</f>
        <v>32714434</v>
      </c>
      <c r="E19" s="138">
        <f>目的・旧鹿沼市!E19+目的・旧粟野町!E19</f>
        <v>37398524</v>
      </c>
      <c r="F19" s="138">
        <f>目的・旧鹿沼市!F19+目的・旧粟野町!F19</f>
        <v>37485293</v>
      </c>
      <c r="G19" s="138">
        <f>目的・旧鹿沼市!G19+目的・旧粟野町!G19</f>
        <v>39504224</v>
      </c>
      <c r="H19" s="138">
        <f>目的・旧鹿沼市!H19+目的・旧粟野町!H19</f>
        <v>39407444</v>
      </c>
      <c r="I19" s="138">
        <f>目的・旧鹿沼市!I19+目的・旧粟野町!I19</f>
        <v>39674657</v>
      </c>
      <c r="J19" s="138">
        <f>目的・旧鹿沼市!J19+目的・旧粟野町!J19</f>
        <v>40865015</v>
      </c>
      <c r="K19" s="138">
        <f>目的・旧鹿沼市!K19+目的・旧粟野町!K19</f>
        <v>41150009</v>
      </c>
      <c r="L19" s="138">
        <f>目的・旧鹿沼市!L19+目的・旧粟野町!L19</f>
        <v>38778295</v>
      </c>
      <c r="M19" s="138">
        <f>目的・旧鹿沼市!M19+目的・旧粟野町!M19</f>
        <v>36708701</v>
      </c>
      <c r="N19" s="138">
        <f>目的・旧鹿沼市!N19+目的・旧粟野町!N19</f>
        <v>38571980</v>
      </c>
      <c r="O19" s="138">
        <f>目的・旧鹿沼市!O19+目的・旧粟野町!O19</f>
        <v>38723959</v>
      </c>
      <c r="P19" s="138">
        <f>目的・旧鹿沼市!P19+目的・旧粟野町!P19</f>
        <v>36393299</v>
      </c>
      <c r="Q19" s="138">
        <f>目的・旧鹿沼市!Q19+目的・旧粟野町!Q19</f>
        <v>37416528</v>
      </c>
      <c r="R19" s="53">
        <f t="shared" ref="R19:Y19" si="0">SUM(R4:R18)</f>
        <v>39164996</v>
      </c>
      <c r="S19" s="53">
        <f t="shared" si="0"/>
        <v>39177245</v>
      </c>
      <c r="T19" s="53">
        <f t="shared" si="0"/>
        <v>37546286</v>
      </c>
      <c r="U19" s="53">
        <f t="shared" si="0"/>
        <v>36630346</v>
      </c>
      <c r="V19" s="53">
        <f t="shared" si="0"/>
        <v>40432131</v>
      </c>
      <c r="W19" s="53">
        <f t="shared" si="0"/>
        <v>39696530</v>
      </c>
      <c r="X19" s="53">
        <f t="shared" si="0"/>
        <v>39804850</v>
      </c>
      <c r="Y19" s="53">
        <f t="shared" si="0"/>
        <v>38415173</v>
      </c>
      <c r="Z19" s="95">
        <f t="shared" ref="Z19:AE19" si="1">SUM(Z4:Z18)</f>
        <v>39183713</v>
      </c>
      <c r="AA19" s="95">
        <f t="shared" si="1"/>
        <v>40470861</v>
      </c>
      <c r="AB19" s="95">
        <f t="shared" si="1"/>
        <v>42805562</v>
      </c>
      <c r="AC19" s="95">
        <f t="shared" si="1"/>
        <v>39560635</v>
      </c>
      <c r="AD19" s="95">
        <f t="shared" si="1"/>
        <v>38746309</v>
      </c>
      <c r="AE19" s="95">
        <f t="shared" si="1"/>
        <v>37133915</v>
      </c>
      <c r="AF19" s="95">
        <f t="shared" ref="AF19" si="2">SUM(AF4:AF18)</f>
        <v>39980232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1" t="s">
        <v>85</v>
      </c>
      <c r="B29" s="31"/>
      <c r="C29" s="31"/>
      <c r="D29" s="31"/>
      <c r="E29" s="31"/>
      <c r="F29" s="31"/>
      <c r="G29" s="31"/>
      <c r="H29" s="31"/>
      <c r="I29" s="31"/>
      <c r="J29" s="31"/>
      <c r="K29" s="15" t="s">
        <v>168</v>
      </c>
      <c r="L29" s="15"/>
      <c r="M29" s="31"/>
      <c r="N29" s="31"/>
      <c r="O29" s="31"/>
      <c r="P29" s="31"/>
      <c r="Q29" s="31"/>
      <c r="R29" s="32"/>
      <c r="S29" s="32"/>
      <c r="T29" s="32"/>
      <c r="U29" s="15" t="s">
        <v>168</v>
      </c>
      <c r="V29" s="15"/>
      <c r="W29" s="32"/>
      <c r="X29" s="32"/>
      <c r="Y29" s="32"/>
      <c r="Z29" s="28"/>
      <c r="AA29" s="28"/>
      <c r="AB29" s="28"/>
      <c r="AC29" s="28"/>
      <c r="AD29" s="28"/>
      <c r="AE29" s="15" t="s">
        <v>168</v>
      </c>
    </row>
    <row r="30" spans="1:32" ht="18" customHeight="1" x14ac:dyDescent="0.15">
      <c r="K30" s="15"/>
      <c r="L30" s="15" t="s">
        <v>252</v>
      </c>
      <c r="U30" s="15"/>
      <c r="V30" s="15" t="s">
        <v>252</v>
      </c>
      <c r="AF30" s="15" t="s">
        <v>252</v>
      </c>
    </row>
    <row r="31" spans="1:32" s="118" customFormat="1" ht="18" customHeight="1" x14ac:dyDescent="0.2">
      <c r="A31" s="114"/>
      <c r="B31" s="114" t="s">
        <v>169</v>
      </c>
      <c r="C31" s="114" t="s">
        <v>170</v>
      </c>
      <c r="D31" s="154" t="s">
        <v>172</v>
      </c>
      <c r="E31" s="154" t="s">
        <v>174</v>
      </c>
      <c r="F31" s="154" t="s">
        <v>176</v>
      </c>
      <c r="G31" s="154" t="s">
        <v>178</v>
      </c>
      <c r="H31" s="154" t="s">
        <v>180</v>
      </c>
      <c r="I31" s="154" t="s">
        <v>182</v>
      </c>
      <c r="J31" s="135" t="s">
        <v>207</v>
      </c>
      <c r="K31" s="135" t="s">
        <v>208</v>
      </c>
      <c r="L31" s="150" t="s">
        <v>188</v>
      </c>
      <c r="M31" s="150" t="s">
        <v>190</v>
      </c>
      <c r="N31" s="150" t="s">
        <v>192</v>
      </c>
      <c r="O31" s="131" t="s">
        <v>214</v>
      </c>
      <c r="P31" s="131" t="s">
        <v>196</v>
      </c>
      <c r="Q31" s="131" t="s">
        <v>161</v>
      </c>
      <c r="R31" s="39" t="s">
        <v>165</v>
      </c>
      <c r="S31" s="39" t="s">
        <v>219</v>
      </c>
      <c r="T31" s="39" t="s">
        <v>221</v>
      </c>
      <c r="U31" s="39" t="s">
        <v>229</v>
      </c>
      <c r="V31" s="39" t="s">
        <v>230</v>
      </c>
      <c r="W31" s="39" t="s">
        <v>231</v>
      </c>
      <c r="X31" s="39" t="s">
        <v>232</v>
      </c>
      <c r="Y31" s="39" t="s">
        <v>234</v>
      </c>
      <c r="Z31" s="39" t="s">
        <v>237</v>
      </c>
      <c r="AA31" s="39" t="s">
        <v>241</v>
      </c>
      <c r="AB31" s="39" t="s">
        <v>238</v>
      </c>
      <c r="AC31" s="39" t="s">
        <v>242</v>
      </c>
      <c r="AD31" s="39" t="s">
        <v>245</v>
      </c>
      <c r="AE31" s="39" t="str">
        <f>AE3</f>
        <v>１８(H30)</v>
      </c>
      <c r="AF31" s="39" t="str">
        <f>AF3</f>
        <v>１９(R１)</v>
      </c>
    </row>
    <row r="32" spans="1:32" s="34" customFormat="1" ht="18" customHeight="1" x14ac:dyDescent="0.15">
      <c r="A32" s="19" t="s">
        <v>76</v>
      </c>
      <c r="B32" s="19"/>
      <c r="C32" s="19"/>
      <c r="D32" s="155">
        <f t="shared" ref="D32:AC32" si="3">D4/D$19*100</f>
        <v>1.1342944218444984</v>
      </c>
      <c r="E32" s="155">
        <f t="shared" si="3"/>
        <v>1.0637211243951767</v>
      </c>
      <c r="F32" s="155">
        <f t="shared" si="3"/>
        <v>1.0366065432648479</v>
      </c>
      <c r="G32" s="155">
        <f t="shared" si="3"/>
        <v>1.0096236797361213</v>
      </c>
      <c r="H32" s="155">
        <f t="shared" si="3"/>
        <v>1.0085759431644437</v>
      </c>
      <c r="I32" s="155">
        <f t="shared" si="3"/>
        <v>1.0290674976723806</v>
      </c>
      <c r="J32" s="155">
        <f t="shared" si="3"/>
        <v>1.0226375788678899</v>
      </c>
      <c r="K32" s="155">
        <f t="shared" si="3"/>
        <v>0.96698885290644776</v>
      </c>
      <c r="L32" s="155">
        <f t="shared" si="3"/>
        <v>1.0139177083468986</v>
      </c>
      <c r="M32" s="155">
        <f t="shared" si="3"/>
        <v>1.0934028964958471</v>
      </c>
      <c r="N32" s="155">
        <f t="shared" si="3"/>
        <v>1.0419999180752453</v>
      </c>
      <c r="O32" s="155">
        <f t="shared" si="3"/>
        <v>1.0187904599320539</v>
      </c>
      <c r="P32" s="155">
        <f t="shared" si="3"/>
        <v>1.0236444901573776</v>
      </c>
      <c r="Q32" s="155">
        <f t="shared" si="3"/>
        <v>1.0812040069564979</v>
      </c>
      <c r="R32" s="33">
        <f t="shared" si="3"/>
        <v>0.93162527068814205</v>
      </c>
      <c r="S32" s="33">
        <f t="shared" si="3"/>
        <v>0.82753138971359519</v>
      </c>
      <c r="T32" s="33">
        <f t="shared" si="3"/>
        <v>0.84461083580943264</v>
      </c>
      <c r="U32" s="33">
        <f t="shared" si="3"/>
        <v>0.84252548419826556</v>
      </c>
      <c r="V32" s="33">
        <f t="shared" si="3"/>
        <v>0.72498528459951816</v>
      </c>
      <c r="W32" s="33">
        <f t="shared" si="3"/>
        <v>0.72225960304338943</v>
      </c>
      <c r="X32" s="33">
        <f t="shared" si="3"/>
        <v>0.94146316340847913</v>
      </c>
      <c r="Y32" s="33">
        <f t="shared" si="3"/>
        <v>0.86613172352497281</v>
      </c>
      <c r="Z32" s="120">
        <f t="shared" si="3"/>
        <v>0.80668975908434193</v>
      </c>
      <c r="AA32" s="120">
        <f t="shared" si="3"/>
        <v>0.79873763990343571</v>
      </c>
      <c r="AB32" s="120">
        <f t="shared" si="3"/>
        <v>0.7350843799224035</v>
      </c>
      <c r="AC32" s="120">
        <f t="shared" si="3"/>
        <v>0.75316789025251996</v>
      </c>
      <c r="AD32" s="120">
        <f t="shared" ref="AD32" si="4">AD4/AD$19*100</f>
        <v>0.76686272233053221</v>
      </c>
      <c r="AE32" s="120">
        <f t="shared" ref="AE32" si="5">AE4/AE$19*100</f>
        <v>0.76981918012146044</v>
      </c>
      <c r="AF32" s="120">
        <f t="shared" ref="AF32" si="6">AF4/AF$19*100</f>
        <v>0.70067127174249511</v>
      </c>
    </row>
    <row r="33" spans="1:32" s="34" customFormat="1" ht="18" customHeight="1" x14ac:dyDescent="0.15">
      <c r="A33" s="19" t="s">
        <v>75</v>
      </c>
      <c r="B33" s="19"/>
      <c r="C33" s="19"/>
      <c r="D33" s="155">
        <f t="shared" ref="D33:AC33" si="7">D5/D$19*100</f>
        <v>14.198879308136586</v>
      </c>
      <c r="E33" s="155">
        <f t="shared" si="7"/>
        <v>11.868222392947914</v>
      </c>
      <c r="F33" s="155">
        <f t="shared" si="7"/>
        <v>12.967282928800902</v>
      </c>
      <c r="G33" s="155">
        <f t="shared" si="7"/>
        <v>12.40463045167018</v>
      </c>
      <c r="H33" s="155">
        <f t="shared" si="7"/>
        <v>12.840639956247859</v>
      </c>
      <c r="I33" s="155">
        <f t="shared" si="7"/>
        <v>11.662142409952025</v>
      </c>
      <c r="J33" s="155">
        <f t="shared" si="7"/>
        <v>9.8235568982416872</v>
      </c>
      <c r="K33" s="155">
        <f t="shared" si="7"/>
        <v>10.770967267589176</v>
      </c>
      <c r="L33" s="155">
        <f t="shared" si="7"/>
        <v>12.072663328802879</v>
      </c>
      <c r="M33" s="155">
        <f t="shared" si="7"/>
        <v>14.038167681280795</v>
      </c>
      <c r="N33" s="155">
        <f t="shared" si="7"/>
        <v>12.729375054119597</v>
      </c>
      <c r="O33" s="155">
        <f t="shared" si="7"/>
        <v>11.790563562986936</v>
      </c>
      <c r="P33" s="155">
        <f t="shared" si="7"/>
        <v>15.582709333385797</v>
      </c>
      <c r="Q33" s="155">
        <f t="shared" si="7"/>
        <v>13.868397944352292</v>
      </c>
      <c r="R33" s="33">
        <f t="shared" si="7"/>
        <v>13.374118562401998</v>
      </c>
      <c r="S33" s="33">
        <f t="shared" si="7"/>
        <v>16.90433566729871</v>
      </c>
      <c r="T33" s="33">
        <f t="shared" si="7"/>
        <v>13.079384203273795</v>
      </c>
      <c r="U33" s="33">
        <f t="shared" si="7"/>
        <v>13.365606756758453</v>
      </c>
      <c r="V33" s="33">
        <f t="shared" si="7"/>
        <v>16.810607880153533</v>
      </c>
      <c r="W33" s="33">
        <f t="shared" si="7"/>
        <v>12.682032913204253</v>
      </c>
      <c r="X33" s="33">
        <f t="shared" si="7"/>
        <v>13.745709379635898</v>
      </c>
      <c r="Y33" s="33">
        <f t="shared" si="7"/>
        <v>11.472131076957535</v>
      </c>
      <c r="Z33" s="120">
        <f t="shared" si="7"/>
        <v>10.785080525676575</v>
      </c>
      <c r="AA33" s="120">
        <f t="shared" si="7"/>
        <v>11.189134325558332</v>
      </c>
      <c r="AB33" s="120">
        <f t="shared" si="7"/>
        <v>11.357827751449683</v>
      </c>
      <c r="AC33" s="120">
        <f t="shared" si="7"/>
        <v>12.730346719662109</v>
      </c>
      <c r="AD33" s="120">
        <f t="shared" ref="AD33" si="8">AD5/AD$19*100</f>
        <v>12.769040787859304</v>
      </c>
      <c r="AE33" s="120">
        <f t="shared" ref="AE33" si="9">AE5/AE$19*100</f>
        <v>12.64114220113877</v>
      </c>
      <c r="AF33" s="120">
        <f t="shared" ref="AF33" si="10">AF5/AF$19*100</f>
        <v>12.228518333760546</v>
      </c>
    </row>
    <row r="34" spans="1:32" s="34" customFormat="1" ht="18" customHeight="1" x14ac:dyDescent="0.15">
      <c r="A34" s="19" t="s">
        <v>77</v>
      </c>
      <c r="B34" s="19"/>
      <c r="C34" s="19"/>
      <c r="D34" s="155">
        <f t="shared" ref="D34:AC34" si="11">D6/D$19*100</f>
        <v>12.187274889120808</v>
      </c>
      <c r="E34" s="155">
        <f t="shared" si="11"/>
        <v>12.279786763777095</v>
      </c>
      <c r="F34" s="155">
        <f t="shared" si="11"/>
        <v>13.867433289103543</v>
      </c>
      <c r="G34" s="155">
        <f t="shared" si="11"/>
        <v>13.00040471621465</v>
      </c>
      <c r="H34" s="155">
        <f t="shared" si="11"/>
        <v>15.196461358924978</v>
      </c>
      <c r="I34" s="155">
        <f t="shared" si="11"/>
        <v>16.867447650524113</v>
      </c>
      <c r="J34" s="155">
        <f t="shared" si="11"/>
        <v>17.471441035810216</v>
      </c>
      <c r="K34" s="155">
        <f t="shared" si="11"/>
        <v>18.396022708038775</v>
      </c>
      <c r="L34" s="155">
        <f t="shared" si="11"/>
        <v>23.564733828550224</v>
      </c>
      <c r="M34" s="155">
        <f t="shared" si="11"/>
        <v>17.542053585606311</v>
      </c>
      <c r="N34" s="155">
        <f t="shared" si="11"/>
        <v>18.19256361742384</v>
      </c>
      <c r="O34" s="155">
        <f t="shared" si="11"/>
        <v>18.773201882586438</v>
      </c>
      <c r="P34" s="155">
        <f t="shared" si="11"/>
        <v>21.493107838341338</v>
      </c>
      <c r="Q34" s="155">
        <f t="shared" si="11"/>
        <v>22.165669674107658</v>
      </c>
      <c r="R34" s="33">
        <f t="shared" si="11"/>
        <v>22.982734378423018</v>
      </c>
      <c r="S34" s="33">
        <f t="shared" si="11"/>
        <v>22.705031964345629</v>
      </c>
      <c r="T34" s="33">
        <f t="shared" si="11"/>
        <v>23.73322357369781</v>
      </c>
      <c r="U34" s="33">
        <f t="shared" si="11"/>
        <v>24.931416154245444</v>
      </c>
      <c r="V34" s="33">
        <f t="shared" si="11"/>
        <v>26.10220816706396</v>
      </c>
      <c r="W34" s="33">
        <f t="shared" si="11"/>
        <v>29.416613996235942</v>
      </c>
      <c r="X34" s="33">
        <f t="shared" si="11"/>
        <v>28.869316176295101</v>
      </c>
      <c r="Y34" s="33">
        <f t="shared" si="11"/>
        <v>30.293235956532072</v>
      </c>
      <c r="Z34" s="120">
        <f t="shared" si="11"/>
        <v>29.847610408947205</v>
      </c>
      <c r="AA34" s="120">
        <f t="shared" si="11"/>
        <v>31.849485485371808</v>
      </c>
      <c r="AB34" s="120">
        <f t="shared" si="11"/>
        <v>30.160253473602332</v>
      </c>
      <c r="AC34" s="120">
        <f t="shared" si="11"/>
        <v>33.875727727828433</v>
      </c>
      <c r="AD34" s="120">
        <f t="shared" ref="AD34" si="12">AD6/AD$19*100</f>
        <v>36.096129827488859</v>
      </c>
      <c r="AE34" s="120">
        <f t="shared" ref="AE34" si="13">AE6/AE$19*100</f>
        <v>35.342397913066804</v>
      </c>
      <c r="AF34" s="120">
        <f t="shared" ref="AF34" si="14">AF6/AF$19*100</f>
        <v>35.526539715927612</v>
      </c>
    </row>
    <row r="35" spans="1:32" s="34" customFormat="1" ht="18" customHeight="1" x14ac:dyDescent="0.15">
      <c r="A35" s="19" t="s">
        <v>86</v>
      </c>
      <c r="B35" s="19"/>
      <c r="C35" s="19"/>
      <c r="D35" s="155">
        <f t="shared" ref="D35:AC35" si="15">D7/D$19*100</f>
        <v>7.7892223353153529</v>
      </c>
      <c r="E35" s="155">
        <f t="shared" si="15"/>
        <v>15.709825874411514</v>
      </c>
      <c r="F35" s="155">
        <f t="shared" si="15"/>
        <v>13.065825575913198</v>
      </c>
      <c r="G35" s="155">
        <f t="shared" si="15"/>
        <v>8.7762361817308445</v>
      </c>
      <c r="H35" s="155">
        <f t="shared" si="15"/>
        <v>11.073780882616999</v>
      </c>
      <c r="I35" s="155">
        <f t="shared" si="15"/>
        <v>8.2873659121993164</v>
      </c>
      <c r="J35" s="155">
        <f t="shared" si="15"/>
        <v>6.0919493116544796</v>
      </c>
      <c r="K35" s="155">
        <f t="shared" si="15"/>
        <v>6.3042270537535003</v>
      </c>
      <c r="L35" s="155">
        <f t="shared" si="15"/>
        <v>6.9288399606016711</v>
      </c>
      <c r="M35" s="155">
        <f t="shared" si="15"/>
        <v>7.565816616610868</v>
      </c>
      <c r="N35" s="155">
        <f t="shared" si="15"/>
        <v>7.9058554940659</v>
      </c>
      <c r="O35" s="155">
        <f t="shared" si="15"/>
        <v>8.0065031573863621</v>
      </c>
      <c r="P35" s="155">
        <f t="shared" si="15"/>
        <v>7.6927540973957873</v>
      </c>
      <c r="Q35" s="155">
        <f t="shared" si="15"/>
        <v>7.5731559058606397</v>
      </c>
      <c r="R35" s="33">
        <f t="shared" si="15"/>
        <v>7.2555656586815429</v>
      </c>
      <c r="S35" s="33">
        <f t="shared" si="15"/>
        <v>7.317525772932731</v>
      </c>
      <c r="T35" s="33">
        <f t="shared" si="15"/>
        <v>7.8164828340145283</v>
      </c>
      <c r="U35" s="33">
        <f t="shared" si="15"/>
        <v>7.8321537011962707</v>
      </c>
      <c r="V35" s="33">
        <f t="shared" si="15"/>
        <v>6.5747882544207226</v>
      </c>
      <c r="W35" s="33">
        <f t="shared" si="15"/>
        <v>6.961585811152764</v>
      </c>
      <c r="X35" s="33">
        <f t="shared" si="15"/>
        <v>7.7094022462086906</v>
      </c>
      <c r="Y35" s="33">
        <f t="shared" si="15"/>
        <v>8.2320597645102378</v>
      </c>
      <c r="Z35" s="120">
        <f t="shared" si="15"/>
        <v>7.9030897352683249</v>
      </c>
      <c r="AA35" s="120">
        <f t="shared" si="15"/>
        <v>8.2190393725500428</v>
      </c>
      <c r="AB35" s="120">
        <f t="shared" si="15"/>
        <v>14.017888609896071</v>
      </c>
      <c r="AC35" s="120">
        <f t="shared" si="15"/>
        <v>7.6867345531738813</v>
      </c>
      <c r="AD35" s="120">
        <f t="shared" ref="AD35" si="16">AD7/AD$19*100</f>
        <v>7.8208894684652419</v>
      </c>
      <c r="AE35" s="120">
        <f t="shared" ref="AE35" si="17">AE7/AE$19*100</f>
        <v>8.1359748898008739</v>
      </c>
      <c r="AF35" s="120">
        <f t="shared" ref="AF35" si="18">AF7/AF$19*100</f>
        <v>7.7701224945368006</v>
      </c>
    </row>
    <row r="36" spans="1:32" s="34" customFormat="1" ht="18" customHeight="1" x14ac:dyDescent="0.15">
      <c r="A36" s="19" t="s">
        <v>87</v>
      </c>
      <c r="B36" s="19"/>
      <c r="C36" s="19"/>
      <c r="D36" s="155">
        <f t="shared" ref="D36:AC36" si="19">D8/D$19*100</f>
        <v>0.46543064141045504</v>
      </c>
      <c r="E36" s="155">
        <f t="shared" si="19"/>
        <v>0.4376857225702277</v>
      </c>
      <c r="F36" s="155">
        <f t="shared" si="19"/>
        <v>0.48044175618421875</v>
      </c>
      <c r="G36" s="155">
        <f t="shared" si="19"/>
        <v>0.53324677381335217</v>
      </c>
      <c r="H36" s="155">
        <f t="shared" si="19"/>
        <v>0.56390868689682083</v>
      </c>
      <c r="I36" s="155">
        <f t="shared" si="19"/>
        <v>0.76954666552000695</v>
      </c>
      <c r="J36" s="155">
        <f t="shared" si="19"/>
        <v>0.55654451613440004</v>
      </c>
      <c r="K36" s="155">
        <f t="shared" si="19"/>
        <v>0.54425504499889665</v>
      </c>
      <c r="L36" s="155">
        <f t="shared" si="19"/>
        <v>0.48815709922264505</v>
      </c>
      <c r="M36" s="155">
        <f t="shared" si="19"/>
        <v>0.47747262971795162</v>
      </c>
      <c r="N36" s="155">
        <f t="shared" si="19"/>
        <v>0.47150807399568284</v>
      </c>
      <c r="O36" s="155">
        <f t="shared" si="19"/>
        <v>0.40318449877503482</v>
      </c>
      <c r="P36" s="155">
        <f t="shared" si="19"/>
        <v>0.40369794450346475</v>
      </c>
      <c r="Q36" s="155">
        <f t="shared" si="19"/>
        <v>0.37219113435645335</v>
      </c>
      <c r="R36" s="33">
        <f t="shared" si="19"/>
        <v>0.33012386877302374</v>
      </c>
      <c r="S36" s="33">
        <f t="shared" si="19"/>
        <v>0.2876363562573121</v>
      </c>
      <c r="T36" s="33">
        <f t="shared" si="19"/>
        <v>0.27197896484355338</v>
      </c>
      <c r="U36" s="33">
        <f t="shared" si="19"/>
        <v>0.25534020344770969</v>
      </c>
      <c r="V36" s="33">
        <f t="shared" si="19"/>
        <v>0.43408050889031796</v>
      </c>
      <c r="W36" s="33">
        <f t="shared" si="19"/>
        <v>0.69154155287628416</v>
      </c>
      <c r="X36" s="33">
        <f t="shared" si="19"/>
        <v>0.92032252351158217</v>
      </c>
      <c r="Y36" s="33">
        <f t="shared" si="19"/>
        <v>0.59099044015759084</v>
      </c>
      <c r="Z36" s="120">
        <f t="shared" si="19"/>
        <v>0.53461753356554031</v>
      </c>
      <c r="AA36" s="120">
        <f t="shared" si="19"/>
        <v>0.30459198780080315</v>
      </c>
      <c r="AB36" s="120">
        <f t="shared" si="19"/>
        <v>7.4737951110185163E-2</v>
      </c>
      <c r="AC36" s="120">
        <f t="shared" si="19"/>
        <v>7.924291407354811E-2</v>
      </c>
      <c r="AD36" s="120">
        <f t="shared" ref="AD36" si="20">AD8/AD$19*100</f>
        <v>0.10884391594564531</v>
      </c>
      <c r="AE36" s="120">
        <f t="shared" ref="AE36" si="21">AE8/AE$19*100</f>
        <v>0.10315637335842451</v>
      </c>
      <c r="AF36" s="120">
        <f t="shared" ref="AF36" si="22">AF8/AF$19*100</f>
        <v>6.8786494285475883E-2</v>
      </c>
    </row>
    <row r="37" spans="1:32" s="34" customFormat="1" ht="18" customHeight="1" x14ac:dyDescent="0.15">
      <c r="A37" s="19" t="s">
        <v>88</v>
      </c>
      <c r="B37" s="19"/>
      <c r="C37" s="19"/>
      <c r="D37" s="155">
        <f t="shared" ref="D37:AC37" si="23">D9/D$19*100</f>
        <v>4.9322051544587326</v>
      </c>
      <c r="E37" s="155">
        <f t="shared" si="23"/>
        <v>4.8380064411098145</v>
      </c>
      <c r="F37" s="155">
        <f t="shared" si="23"/>
        <v>8.1500496741482049</v>
      </c>
      <c r="G37" s="155">
        <f t="shared" si="23"/>
        <v>6.5343113688298242</v>
      </c>
      <c r="H37" s="155">
        <f t="shared" si="23"/>
        <v>4.0220421299082476</v>
      </c>
      <c r="I37" s="155">
        <f t="shared" si="23"/>
        <v>4.8849924524867347</v>
      </c>
      <c r="J37" s="155">
        <f t="shared" si="23"/>
        <v>5.5477185068939772</v>
      </c>
      <c r="K37" s="155">
        <f t="shared" si="23"/>
        <v>4.6978312933054278</v>
      </c>
      <c r="L37" s="155">
        <f t="shared" si="23"/>
        <v>4.4275618616032499</v>
      </c>
      <c r="M37" s="155">
        <f t="shared" si="23"/>
        <v>3.761478784008184</v>
      </c>
      <c r="N37" s="155">
        <f t="shared" si="23"/>
        <v>3.1064907738726402</v>
      </c>
      <c r="O37" s="155">
        <f t="shared" si="23"/>
        <v>3.3782909438572641</v>
      </c>
      <c r="P37" s="155">
        <f t="shared" si="23"/>
        <v>3.2447923998316281</v>
      </c>
      <c r="Q37" s="155">
        <f t="shared" si="23"/>
        <v>4.9366953555925877</v>
      </c>
      <c r="R37" s="33">
        <f t="shared" si="23"/>
        <v>5.9211061836952563</v>
      </c>
      <c r="S37" s="33">
        <f t="shared" si="23"/>
        <v>5.7605811740973616</v>
      </c>
      <c r="T37" s="33">
        <f t="shared" si="23"/>
        <v>3.0164847729546405</v>
      </c>
      <c r="U37" s="33">
        <f t="shared" si="23"/>
        <v>3.6330342061197021</v>
      </c>
      <c r="V37" s="33">
        <f t="shared" si="23"/>
        <v>2.800760118233689</v>
      </c>
      <c r="W37" s="33">
        <f t="shared" si="23"/>
        <v>2.8492742312741188</v>
      </c>
      <c r="X37" s="33">
        <f t="shared" si="23"/>
        <v>2.5084681891779521</v>
      </c>
      <c r="Y37" s="33">
        <f t="shared" si="23"/>
        <v>3.4952022733309054</v>
      </c>
      <c r="Z37" s="120">
        <f t="shared" si="23"/>
        <v>3.6262898311857277</v>
      </c>
      <c r="AA37" s="120">
        <f t="shared" si="23"/>
        <v>4.8000140150218202</v>
      </c>
      <c r="AB37" s="120">
        <f t="shared" si="23"/>
        <v>3.8238185028384866</v>
      </c>
      <c r="AC37" s="120">
        <f t="shared" si="23"/>
        <v>3.0519858945641292</v>
      </c>
      <c r="AD37" s="120">
        <f t="shared" ref="AD37" si="24">AD9/AD$19*100</f>
        <v>2.7602551768221328</v>
      </c>
      <c r="AE37" s="120">
        <f t="shared" ref="AE37" si="25">AE9/AE$19*100</f>
        <v>2.6259956699960134</v>
      </c>
      <c r="AF37" s="120">
        <f t="shared" ref="AF37" si="26">AF9/AF$19*100</f>
        <v>3.019957462978204</v>
      </c>
    </row>
    <row r="38" spans="1:32" s="34" customFormat="1" ht="18" customHeight="1" x14ac:dyDescent="0.15">
      <c r="A38" s="19" t="s">
        <v>89</v>
      </c>
      <c r="B38" s="19"/>
      <c r="C38" s="19"/>
      <c r="D38" s="155">
        <f t="shared" ref="D38:AC38" si="27">D10/D$19*100</f>
        <v>4.8411841696542872</v>
      </c>
      <c r="E38" s="155">
        <f t="shared" si="27"/>
        <v>4.3433906642946658</v>
      </c>
      <c r="F38" s="155">
        <f t="shared" si="27"/>
        <v>5.5073118942941166</v>
      </c>
      <c r="G38" s="155">
        <f t="shared" si="27"/>
        <v>6.4911159880016873</v>
      </c>
      <c r="H38" s="155">
        <f t="shared" si="27"/>
        <v>7.0309406517205231</v>
      </c>
      <c r="I38" s="155">
        <f t="shared" si="27"/>
        <v>6.9113439342399356</v>
      </c>
      <c r="J38" s="155">
        <f t="shared" si="27"/>
        <v>6.1462671676493938</v>
      </c>
      <c r="K38" s="155">
        <f t="shared" si="27"/>
        <v>6.3029949762586925</v>
      </c>
      <c r="L38" s="155">
        <f t="shared" si="27"/>
        <v>5.7817704465861635</v>
      </c>
      <c r="M38" s="155">
        <f t="shared" si="27"/>
        <v>5.3586096658664113</v>
      </c>
      <c r="N38" s="155">
        <f t="shared" si="27"/>
        <v>4.7383644811596399</v>
      </c>
      <c r="O38" s="155">
        <f t="shared" si="27"/>
        <v>4.5767040503270859</v>
      </c>
      <c r="P38" s="155">
        <f t="shared" si="27"/>
        <v>4.7906236804748037</v>
      </c>
      <c r="Q38" s="155">
        <f t="shared" si="27"/>
        <v>6.0743423334201401</v>
      </c>
      <c r="R38" s="33">
        <f t="shared" si="27"/>
        <v>7.5792220175383145</v>
      </c>
      <c r="S38" s="33">
        <f t="shared" si="27"/>
        <v>7.2764687767095406</v>
      </c>
      <c r="T38" s="33">
        <f t="shared" si="27"/>
        <v>9.3368515863326671</v>
      </c>
      <c r="U38" s="33">
        <f t="shared" si="27"/>
        <v>8.5974754374419504</v>
      </c>
      <c r="V38" s="33">
        <f t="shared" si="27"/>
        <v>8.0291612628579969</v>
      </c>
      <c r="W38" s="33">
        <f t="shared" si="27"/>
        <v>8.8008750386998553</v>
      </c>
      <c r="X38" s="33">
        <f t="shared" si="27"/>
        <v>9.0903520550887649</v>
      </c>
      <c r="Y38" s="33">
        <f t="shared" si="27"/>
        <v>11.009751277184147</v>
      </c>
      <c r="Z38" s="120">
        <f t="shared" si="27"/>
        <v>11.893717167640546</v>
      </c>
      <c r="AA38" s="120">
        <f t="shared" si="27"/>
        <v>9.5990347227848698</v>
      </c>
      <c r="AB38" s="120">
        <f t="shared" si="27"/>
        <v>8.1512187598424717</v>
      </c>
      <c r="AC38" s="120">
        <f t="shared" si="27"/>
        <v>7.3629227640051784</v>
      </c>
      <c r="AD38" s="120">
        <f t="shared" ref="AD38" si="28">AD10/AD$19*100</f>
        <v>6.831004212556091</v>
      </c>
      <c r="AE38" s="120">
        <f t="shared" ref="AE38" si="29">AE10/AE$19*100</f>
        <v>6.0034876473434053</v>
      </c>
      <c r="AF38" s="120">
        <f t="shared" ref="AF38" si="30">AF10/AF$19*100</f>
        <v>5.4993477776717254</v>
      </c>
    </row>
    <row r="39" spans="1:32" s="34" customFormat="1" ht="18" customHeight="1" x14ac:dyDescent="0.15">
      <c r="A39" s="19" t="s">
        <v>90</v>
      </c>
      <c r="B39" s="19"/>
      <c r="C39" s="19"/>
      <c r="D39" s="155">
        <f t="shared" ref="D39:AC39" si="31">D11/D$19*100</f>
        <v>25.891644648353079</v>
      </c>
      <c r="E39" s="155">
        <f t="shared" si="31"/>
        <v>25.099634948159988</v>
      </c>
      <c r="F39" s="155">
        <f t="shared" si="31"/>
        <v>22.423935701929821</v>
      </c>
      <c r="G39" s="155">
        <f t="shared" si="31"/>
        <v>23.430329880673014</v>
      </c>
      <c r="H39" s="155">
        <f t="shared" si="31"/>
        <v>20.853887402593276</v>
      </c>
      <c r="I39" s="155">
        <f t="shared" si="31"/>
        <v>19.652046393242919</v>
      </c>
      <c r="J39" s="155">
        <f t="shared" si="31"/>
        <v>19.757616631243131</v>
      </c>
      <c r="K39" s="155">
        <f t="shared" si="31"/>
        <v>16.817546747073617</v>
      </c>
      <c r="L39" s="155">
        <f t="shared" si="31"/>
        <v>15.57425358696147</v>
      </c>
      <c r="M39" s="155">
        <f t="shared" si="31"/>
        <v>20.034037706755136</v>
      </c>
      <c r="N39" s="155">
        <f t="shared" si="31"/>
        <v>19.245804856271313</v>
      </c>
      <c r="O39" s="155">
        <f t="shared" si="31"/>
        <v>17.319156339360859</v>
      </c>
      <c r="P39" s="155">
        <f t="shared" si="31"/>
        <v>16.540105363902295</v>
      </c>
      <c r="Q39" s="155">
        <f t="shared" si="31"/>
        <v>15.398713637994419</v>
      </c>
      <c r="R39" s="33">
        <f t="shared" si="31"/>
        <v>14.138755433550918</v>
      </c>
      <c r="S39" s="33">
        <f t="shared" si="31"/>
        <v>12.384824405085146</v>
      </c>
      <c r="T39" s="33">
        <f t="shared" si="31"/>
        <v>13.728332543996496</v>
      </c>
      <c r="U39" s="33">
        <f t="shared" si="31"/>
        <v>14.876826443299226</v>
      </c>
      <c r="V39" s="33">
        <f t="shared" si="31"/>
        <v>14.774808678770851</v>
      </c>
      <c r="W39" s="33">
        <f t="shared" si="31"/>
        <v>13.383839846958914</v>
      </c>
      <c r="X39" s="33">
        <f t="shared" si="31"/>
        <v>11.361401939713376</v>
      </c>
      <c r="Y39" s="33">
        <f t="shared" si="31"/>
        <v>9.6788891201921707</v>
      </c>
      <c r="Z39" s="120">
        <f t="shared" si="31"/>
        <v>10.635786353375956</v>
      </c>
      <c r="AA39" s="120">
        <f t="shared" si="31"/>
        <v>10.077643270302552</v>
      </c>
      <c r="AB39" s="120">
        <f t="shared" si="31"/>
        <v>8.1373093524621876</v>
      </c>
      <c r="AC39" s="120">
        <f t="shared" si="31"/>
        <v>8.2486188606426563</v>
      </c>
      <c r="AD39" s="120">
        <f t="shared" ref="AD39" si="32">AD11/AD$19*100</f>
        <v>9.555563086021948</v>
      </c>
      <c r="AE39" s="120">
        <f t="shared" ref="AE39" si="33">AE11/AE$19*100</f>
        <v>9.7084403839455113</v>
      </c>
      <c r="AF39" s="120">
        <f t="shared" ref="AF39" si="34">AF11/AF$19*100</f>
        <v>8.8403589053710352</v>
      </c>
    </row>
    <row r="40" spans="1:32" s="34" customFormat="1" ht="18" customHeight="1" x14ac:dyDescent="0.15">
      <c r="A40" s="19" t="s">
        <v>91</v>
      </c>
      <c r="B40" s="19"/>
      <c r="C40" s="19"/>
      <c r="D40" s="155">
        <f t="shared" ref="D40:AC40" si="35">D12/D$19*100</f>
        <v>2.9973497325370202</v>
      </c>
      <c r="E40" s="155">
        <f t="shared" si="35"/>
        <v>2.6585862051668139</v>
      </c>
      <c r="F40" s="155">
        <f t="shared" si="35"/>
        <v>3.0979909907600298</v>
      </c>
      <c r="G40" s="155">
        <f t="shared" si="35"/>
        <v>3.0061747320995345</v>
      </c>
      <c r="H40" s="155">
        <f t="shared" si="35"/>
        <v>3.1643869112647853</v>
      </c>
      <c r="I40" s="155">
        <f t="shared" si="35"/>
        <v>3.5629671606234683</v>
      </c>
      <c r="J40" s="155">
        <f t="shared" si="35"/>
        <v>3.8085805180788501</v>
      </c>
      <c r="K40" s="155">
        <f t="shared" si="35"/>
        <v>3.2058462004224588</v>
      </c>
      <c r="L40" s="155">
        <f t="shared" si="35"/>
        <v>3.7220280056149968</v>
      </c>
      <c r="M40" s="155">
        <f t="shared" si="35"/>
        <v>3.4590137090386284</v>
      </c>
      <c r="N40" s="155">
        <f t="shared" si="35"/>
        <v>3.3749006403093649</v>
      </c>
      <c r="O40" s="155">
        <f t="shared" si="35"/>
        <v>3.5150512374005976</v>
      </c>
      <c r="P40" s="155">
        <f t="shared" si="35"/>
        <v>3.6955896743518637</v>
      </c>
      <c r="Q40" s="155">
        <f t="shared" si="35"/>
        <v>3.3683991203031982</v>
      </c>
      <c r="R40" s="33">
        <f t="shared" si="35"/>
        <v>3.1699454277998647</v>
      </c>
      <c r="S40" s="33">
        <f t="shared" si="35"/>
        <v>3.4602969147013782</v>
      </c>
      <c r="T40" s="33">
        <f t="shared" si="35"/>
        <v>4.2342430353830469</v>
      </c>
      <c r="U40" s="33">
        <f t="shared" si="35"/>
        <v>3.5077118845669655</v>
      </c>
      <c r="V40" s="33">
        <f t="shared" si="35"/>
        <v>2.9368251700609105</v>
      </c>
      <c r="W40" s="33">
        <f t="shared" si="35"/>
        <v>2.9763180812025634</v>
      </c>
      <c r="X40" s="33">
        <f t="shared" si="35"/>
        <v>2.9626465116688041</v>
      </c>
      <c r="Y40" s="33">
        <f t="shared" si="35"/>
        <v>3.6747120727531279</v>
      </c>
      <c r="Z40" s="120">
        <f t="shared" si="35"/>
        <v>2.8484105117858536</v>
      </c>
      <c r="AA40" s="120">
        <f t="shared" si="35"/>
        <v>2.8557781362743926</v>
      </c>
      <c r="AB40" s="120">
        <f t="shared" si="35"/>
        <v>3.9059083022902494</v>
      </c>
      <c r="AC40" s="120">
        <f t="shared" si="35"/>
        <v>2.9458955853463928</v>
      </c>
      <c r="AD40" s="120">
        <f t="shared" ref="AD40" si="36">AD12/AD$19*100</f>
        <v>3.1301329889254741</v>
      </c>
      <c r="AE40" s="120">
        <f t="shared" ref="AE40" si="37">AE12/AE$19*100</f>
        <v>3.253494817338813</v>
      </c>
      <c r="AF40" s="120">
        <f t="shared" ref="AF40" si="38">AF12/AF$19*100</f>
        <v>3.0919980654439421</v>
      </c>
    </row>
    <row r="41" spans="1:32" s="34" customFormat="1" ht="18" customHeight="1" x14ac:dyDescent="0.15">
      <c r="A41" s="19" t="s">
        <v>92</v>
      </c>
      <c r="B41" s="19"/>
      <c r="C41" s="19"/>
      <c r="D41" s="155">
        <f t="shared" ref="D41:AC41" si="39">D13/D$19*100</f>
        <v>15.753630339439773</v>
      </c>
      <c r="E41" s="155">
        <f t="shared" si="39"/>
        <v>14.253337912480182</v>
      </c>
      <c r="F41" s="155">
        <f t="shared" si="39"/>
        <v>11.910183014976033</v>
      </c>
      <c r="G41" s="155">
        <f t="shared" si="39"/>
        <v>17.988248547800865</v>
      </c>
      <c r="H41" s="155">
        <f t="shared" si="39"/>
        <v>16.80642621734107</v>
      </c>
      <c r="I41" s="155">
        <f t="shared" si="39"/>
        <v>18.195812001600924</v>
      </c>
      <c r="J41" s="155">
        <f t="shared" si="39"/>
        <v>20.906114924954757</v>
      </c>
      <c r="K41" s="155">
        <f t="shared" si="39"/>
        <v>21.462522644891767</v>
      </c>
      <c r="L41" s="155">
        <f t="shared" si="39"/>
        <v>14.62395909876904</v>
      </c>
      <c r="M41" s="155">
        <f t="shared" si="39"/>
        <v>14.152336798842324</v>
      </c>
      <c r="N41" s="155">
        <f t="shared" si="39"/>
        <v>17.327614501511203</v>
      </c>
      <c r="O41" s="155">
        <f t="shared" si="39"/>
        <v>19.556016986796209</v>
      </c>
      <c r="P41" s="155">
        <f t="shared" si="39"/>
        <v>13.743280047241663</v>
      </c>
      <c r="Q41" s="155">
        <f t="shared" si="39"/>
        <v>13.836631234196823</v>
      </c>
      <c r="R41" s="33">
        <f t="shared" si="39"/>
        <v>12.908723391673524</v>
      </c>
      <c r="S41" s="33">
        <f t="shared" si="39"/>
        <v>11.53823092971443</v>
      </c>
      <c r="T41" s="33">
        <f t="shared" si="39"/>
        <v>11.81734992377142</v>
      </c>
      <c r="U41" s="33">
        <f t="shared" si="39"/>
        <v>10.942178924545239</v>
      </c>
      <c r="V41" s="33">
        <f t="shared" si="39"/>
        <v>11.58568664115181</v>
      </c>
      <c r="W41" s="33">
        <f t="shared" si="39"/>
        <v>12.55615289296067</v>
      </c>
      <c r="X41" s="33">
        <f t="shared" si="39"/>
        <v>12.354677884730126</v>
      </c>
      <c r="Y41" s="33">
        <f t="shared" si="39"/>
        <v>11.02039811196477</v>
      </c>
      <c r="Z41" s="120">
        <f t="shared" si="39"/>
        <v>11.854751998617385</v>
      </c>
      <c r="AA41" s="120">
        <f t="shared" si="39"/>
        <v>11.248414013232878</v>
      </c>
      <c r="AB41" s="120">
        <f t="shared" si="39"/>
        <v>9.9237594404203815</v>
      </c>
      <c r="AC41" s="120">
        <f t="shared" si="39"/>
        <v>11.235428854971614</v>
      </c>
      <c r="AD41" s="120">
        <f t="shared" ref="AD41" si="40">AD13/AD$19*100</f>
        <v>10.784735650562226</v>
      </c>
      <c r="AE41" s="120">
        <f t="shared" ref="AE41" si="41">AE13/AE$19*100</f>
        <v>12.098110312365394</v>
      </c>
      <c r="AF41" s="120">
        <f t="shared" ref="AF41" si="42">AF13/AF$19*100</f>
        <v>11.679346933254415</v>
      </c>
    </row>
    <row r="42" spans="1:32" s="34" customFormat="1" ht="18" customHeight="1" x14ac:dyDescent="0.15">
      <c r="A42" s="19" t="s">
        <v>93</v>
      </c>
      <c r="B42" s="19"/>
      <c r="C42" s="19"/>
      <c r="D42" s="155">
        <f t="shared" ref="D42:AC42" si="43">D14/D$19*100</f>
        <v>1.8554134239339124</v>
      </c>
      <c r="E42" s="155">
        <f t="shared" si="43"/>
        <v>0.64693194843732338</v>
      </c>
      <c r="F42" s="155">
        <f t="shared" si="43"/>
        <v>0.53213669691737497</v>
      </c>
      <c r="G42" s="155">
        <f t="shared" si="43"/>
        <v>0.13874212539904593</v>
      </c>
      <c r="H42" s="155">
        <f t="shared" si="43"/>
        <v>0.21512686790850991</v>
      </c>
      <c r="I42" s="155">
        <f t="shared" si="43"/>
        <v>7.0175779969565963E-2</v>
      </c>
      <c r="J42" s="155">
        <f t="shared" si="43"/>
        <v>0.12390060299745392</v>
      </c>
      <c r="K42" s="155">
        <f t="shared" si="43"/>
        <v>0.96405568222354465</v>
      </c>
      <c r="L42" s="155">
        <f t="shared" si="43"/>
        <v>0.46221475183475708</v>
      </c>
      <c r="M42" s="155">
        <f t="shared" si="43"/>
        <v>8.2901326309530815E-2</v>
      </c>
      <c r="N42" s="155">
        <f t="shared" si="43"/>
        <v>0.12311009183350193</v>
      </c>
      <c r="O42" s="155">
        <f t="shared" si="43"/>
        <v>0.50788195494164223</v>
      </c>
      <c r="P42" s="155">
        <f t="shared" si="43"/>
        <v>7.7995127619510399E-2</v>
      </c>
      <c r="Q42" s="155">
        <f t="shared" si="43"/>
        <v>1.6586253005623611E-2</v>
      </c>
      <c r="R42" s="33">
        <f t="shared" si="43"/>
        <v>3.463041334154611E-2</v>
      </c>
      <c r="S42" s="33">
        <f t="shared" si="43"/>
        <v>5.3936921802439142E-2</v>
      </c>
      <c r="T42" s="33">
        <f t="shared" si="43"/>
        <v>0.1268753985414163</v>
      </c>
      <c r="U42" s="33">
        <f t="shared" si="43"/>
        <v>6.3198966234170983E-2</v>
      </c>
      <c r="V42" s="33">
        <f t="shared" si="43"/>
        <v>1.9791190328305969E-2</v>
      </c>
      <c r="W42" s="33">
        <f t="shared" si="43"/>
        <v>7.2701568625771571E-3</v>
      </c>
      <c r="X42" s="33">
        <f t="shared" si="43"/>
        <v>0.4711486163118313</v>
      </c>
      <c r="Y42" s="33">
        <f t="shared" si="43"/>
        <v>0.39397974336859032</v>
      </c>
      <c r="Z42" s="120">
        <f t="shared" si="43"/>
        <v>0.20964833016207524</v>
      </c>
      <c r="AA42" s="120">
        <f t="shared" si="43"/>
        <v>0.23405234694660934</v>
      </c>
      <c r="AB42" s="120">
        <f t="shared" si="43"/>
        <v>1.5606383114418636</v>
      </c>
      <c r="AC42" s="120">
        <f t="shared" si="43"/>
        <v>3.1685360965515343</v>
      </c>
      <c r="AD42" s="120">
        <f t="shared" ref="AD42" si="44">AD14/AD$19*100</f>
        <v>0.40616513949754546</v>
      </c>
      <c r="AE42" s="120">
        <f t="shared" ref="AE42" si="45">AE14/AE$19*100</f>
        <v>4.3246180748784502E-2</v>
      </c>
      <c r="AF42" s="120">
        <f t="shared" ref="AF42" si="46">AF14/AF$19*100</f>
        <v>2.7547088771270762</v>
      </c>
    </row>
    <row r="43" spans="1:32" s="34" customFormat="1" ht="18" customHeight="1" x14ac:dyDescent="0.15">
      <c r="A43" s="19" t="s">
        <v>94</v>
      </c>
      <c r="B43" s="19"/>
      <c r="C43" s="19"/>
      <c r="D43" s="155">
        <f t="shared" ref="D43:AC43" si="47">D15/D$19*100</f>
        <v>7.5382994552190636</v>
      </c>
      <c r="E43" s="155">
        <f t="shared" si="47"/>
        <v>6.8008700022492858</v>
      </c>
      <c r="F43" s="155">
        <f t="shared" si="47"/>
        <v>6.9608019337077085</v>
      </c>
      <c r="G43" s="155">
        <f t="shared" si="47"/>
        <v>6.6869355540308799</v>
      </c>
      <c r="H43" s="155">
        <f t="shared" si="47"/>
        <v>7.2238229914124856</v>
      </c>
      <c r="I43" s="155">
        <f t="shared" si="47"/>
        <v>8.1070921419686126</v>
      </c>
      <c r="J43" s="155">
        <f t="shared" si="47"/>
        <v>8.7089066283225396</v>
      </c>
      <c r="K43" s="155">
        <f t="shared" si="47"/>
        <v>9.5667415285376975</v>
      </c>
      <c r="L43" s="155">
        <f t="shared" si="47"/>
        <v>11.253382852443616</v>
      </c>
      <c r="M43" s="155">
        <f t="shared" si="47"/>
        <v>12.390838891302637</v>
      </c>
      <c r="N43" s="155">
        <f t="shared" si="47"/>
        <v>11.658911468895298</v>
      </c>
      <c r="O43" s="155">
        <f t="shared" si="47"/>
        <v>11.078412721178637</v>
      </c>
      <c r="P43" s="155">
        <f t="shared" si="47"/>
        <v>11.711700002794471</v>
      </c>
      <c r="Q43" s="155">
        <f t="shared" si="47"/>
        <v>11.307997364159498</v>
      </c>
      <c r="R43" s="33">
        <f t="shared" si="47"/>
        <v>11.373441733531646</v>
      </c>
      <c r="S43" s="33">
        <f t="shared" si="47"/>
        <v>11.483592069835437</v>
      </c>
      <c r="T43" s="33">
        <f t="shared" si="47"/>
        <v>11.99417433724337</v>
      </c>
      <c r="U43" s="33">
        <f t="shared" si="47"/>
        <v>11.152523648015773</v>
      </c>
      <c r="V43" s="33">
        <f t="shared" si="47"/>
        <v>9.2062894236269663</v>
      </c>
      <c r="W43" s="33">
        <f t="shared" si="47"/>
        <v>8.9522283181930504</v>
      </c>
      <c r="X43" s="33">
        <f t="shared" si="47"/>
        <v>9.0650837774793764</v>
      </c>
      <c r="Y43" s="33">
        <f t="shared" si="47"/>
        <v>9.2725106301096183</v>
      </c>
      <c r="Z43" s="120">
        <f t="shared" si="47"/>
        <v>9.0521743051762353</v>
      </c>
      <c r="AA43" s="120">
        <f t="shared" si="47"/>
        <v>8.8240672715117174</v>
      </c>
      <c r="AB43" s="120">
        <f t="shared" si="47"/>
        <v>8.151548156288662</v>
      </c>
      <c r="AC43" s="120">
        <f t="shared" si="47"/>
        <v>8.8613870833974229</v>
      </c>
      <c r="AD43" s="120">
        <f t="shared" ref="AD43" si="48">AD15/AD$19*100</f>
        <v>8.970302177686138</v>
      </c>
      <c r="AE43" s="120">
        <f t="shared" ref="AE43" si="49">AE15/AE$19*100</f>
        <v>9.2746563350511249</v>
      </c>
      <c r="AF43" s="120">
        <f t="shared" ref="AF43" si="50">AF15/AF$19*100</f>
        <v>8.8195711320534613</v>
      </c>
    </row>
    <row r="44" spans="1:32" s="34" customFormat="1" ht="18" customHeight="1" x14ac:dyDescent="0.15">
      <c r="A44" s="19" t="s">
        <v>73</v>
      </c>
      <c r="B44" s="19"/>
      <c r="C44" s="19"/>
      <c r="D44" s="155">
        <f t="shared" ref="D44:AC44" si="51">D16/D$19*100</f>
        <v>0.41517148057643299</v>
      </c>
      <c r="E44" s="155">
        <f t="shared" si="51"/>
        <v>0</v>
      </c>
      <c r="F44" s="155">
        <f t="shared" si="51"/>
        <v>0</v>
      </c>
      <c r="G44" s="155">
        <f t="shared" si="51"/>
        <v>0</v>
      </c>
      <c r="H44" s="155">
        <f t="shared" si="51"/>
        <v>0</v>
      </c>
      <c r="I44" s="155">
        <f t="shared" si="51"/>
        <v>0</v>
      </c>
      <c r="J44" s="155">
        <f t="shared" si="51"/>
        <v>3.4765679151225075E-2</v>
      </c>
      <c r="K44" s="155">
        <f t="shared" si="51"/>
        <v>0</v>
      </c>
      <c r="L44" s="155">
        <f t="shared" si="51"/>
        <v>8.6517470662389878E-2</v>
      </c>
      <c r="M44" s="155">
        <f t="shared" si="51"/>
        <v>4.3869708165374742E-2</v>
      </c>
      <c r="N44" s="155">
        <f t="shared" si="51"/>
        <v>8.3501028466778218E-2</v>
      </c>
      <c r="O44" s="155">
        <f t="shared" si="51"/>
        <v>7.6242204470880676E-2</v>
      </c>
      <c r="P44" s="155">
        <f t="shared" si="51"/>
        <v>0</v>
      </c>
      <c r="Q44" s="155">
        <f t="shared" si="51"/>
        <v>5.3452313907907229E-6</v>
      </c>
      <c r="R44" s="33">
        <f t="shared" si="51"/>
        <v>2.5533004012051987E-6</v>
      </c>
      <c r="S44" s="33">
        <f t="shared" si="51"/>
        <v>2.5525020965614093E-6</v>
      </c>
      <c r="T44" s="33">
        <f t="shared" si="51"/>
        <v>2.6633792753829234E-6</v>
      </c>
      <c r="U44" s="33">
        <f t="shared" si="51"/>
        <v>2.7299769431607334E-6</v>
      </c>
      <c r="V44" s="33">
        <f t="shared" si="51"/>
        <v>2.4732804709205162E-6</v>
      </c>
      <c r="W44" s="33">
        <f t="shared" si="51"/>
        <v>2.5191118719948568E-6</v>
      </c>
      <c r="X44" s="33">
        <f t="shared" si="51"/>
        <v>2.5122566722396892E-6</v>
      </c>
      <c r="Y44" s="33">
        <f t="shared" si="51"/>
        <v>2.6031380881715672E-6</v>
      </c>
      <c r="Z44" s="120">
        <f t="shared" si="51"/>
        <v>2.1284353527191262E-3</v>
      </c>
      <c r="AA44" s="120">
        <f t="shared" si="51"/>
        <v>2.4709135790315903E-6</v>
      </c>
      <c r="AB44" s="120">
        <f t="shared" si="51"/>
        <v>2.3361450084453976E-6</v>
      </c>
      <c r="AC44" s="120">
        <f t="shared" si="51"/>
        <v>0</v>
      </c>
      <c r="AD44" s="120">
        <f t="shared" ref="AD44" si="52">AD16/AD$19*100</f>
        <v>6.9684056873649567E-5</v>
      </c>
      <c r="AE44" s="120">
        <f t="shared" ref="AE44" si="53">AE16/AE$19*100</f>
        <v>7.2709812579686248E-5</v>
      </c>
      <c r="AF44" s="120">
        <f t="shared" ref="AF44" si="54">AF16/AF$19*100</f>
        <v>6.7533374993921988E-5</v>
      </c>
    </row>
    <row r="45" spans="1:32" s="34" customFormat="1" ht="18" customHeight="1" x14ac:dyDescent="0.15">
      <c r="A45" s="19" t="s">
        <v>96</v>
      </c>
      <c r="B45" s="19"/>
      <c r="C45" s="19"/>
      <c r="D45" s="155">
        <f t="shared" ref="D45:AC45" si="55">D17/D$19*100</f>
        <v>0</v>
      </c>
      <c r="E45" s="155">
        <f t="shared" si="55"/>
        <v>0</v>
      </c>
      <c r="F45" s="155">
        <f t="shared" si="55"/>
        <v>0</v>
      </c>
      <c r="G45" s="155">
        <f t="shared" si="55"/>
        <v>0</v>
      </c>
      <c r="H45" s="155">
        <f t="shared" si="55"/>
        <v>0</v>
      </c>
      <c r="I45" s="155">
        <f t="shared" si="55"/>
        <v>0</v>
      </c>
      <c r="J45" s="155">
        <f t="shared" si="55"/>
        <v>0</v>
      </c>
      <c r="K45" s="155">
        <f t="shared" si="55"/>
        <v>0</v>
      </c>
      <c r="L45" s="155">
        <f t="shared" si="55"/>
        <v>0</v>
      </c>
      <c r="M45" s="155">
        <f t="shared" si="55"/>
        <v>0</v>
      </c>
      <c r="N45" s="155">
        <f t="shared" si="55"/>
        <v>0</v>
      </c>
      <c r="O45" s="155">
        <f t="shared" si="55"/>
        <v>0</v>
      </c>
      <c r="P45" s="155">
        <f t="shared" si="55"/>
        <v>0</v>
      </c>
      <c r="Q45" s="155">
        <f t="shared" si="55"/>
        <v>5.3452313907907229E-6</v>
      </c>
      <c r="R45" s="33">
        <f t="shared" si="55"/>
        <v>2.5533004012051987E-6</v>
      </c>
      <c r="S45" s="33">
        <f t="shared" si="55"/>
        <v>2.5525020965614093E-6</v>
      </c>
      <c r="T45" s="33">
        <f t="shared" si="55"/>
        <v>2.6633792753829234E-6</v>
      </c>
      <c r="U45" s="33">
        <f t="shared" si="55"/>
        <v>2.7299769431607334E-6</v>
      </c>
      <c r="V45" s="33">
        <f t="shared" si="55"/>
        <v>2.4732804709205162E-6</v>
      </c>
      <c r="W45" s="33">
        <f t="shared" si="55"/>
        <v>2.5191118719948568E-6</v>
      </c>
      <c r="X45" s="33">
        <f t="shared" si="55"/>
        <v>2.5122566722396892E-6</v>
      </c>
      <c r="Y45" s="33">
        <f t="shared" si="55"/>
        <v>2.6031380881715672E-6</v>
      </c>
      <c r="Z45" s="120">
        <f t="shared" si="55"/>
        <v>2.5520807586560261E-6</v>
      </c>
      <c r="AA45" s="120">
        <f t="shared" si="55"/>
        <v>2.4709135790315903E-6</v>
      </c>
      <c r="AB45" s="120">
        <f t="shared" si="55"/>
        <v>2.3361450084453976E-6</v>
      </c>
      <c r="AC45" s="120">
        <f t="shared" si="55"/>
        <v>2.5277652899150886E-6</v>
      </c>
      <c r="AD45" s="120">
        <f t="shared" ref="AD45" si="56">AD17/AD$19*100</f>
        <v>2.580890995320354E-6</v>
      </c>
      <c r="AE45" s="120">
        <f t="shared" ref="AE45" si="57">AE17/AE$19*100</f>
        <v>2.6929560214698609E-6</v>
      </c>
      <c r="AF45" s="120">
        <f t="shared" ref="AF45" si="58">AF17/AF$19*100</f>
        <v>2.5012361108859996E-6</v>
      </c>
    </row>
    <row r="46" spans="1:32" s="34" customFormat="1" ht="18" customHeight="1" x14ac:dyDescent="0.15">
      <c r="A46" s="19" t="s">
        <v>95</v>
      </c>
      <c r="B46" s="19"/>
      <c r="C46" s="19"/>
      <c r="D46" s="155">
        <f t="shared" ref="D46:AC46" si="59">D18/D$19*100</f>
        <v>0</v>
      </c>
      <c r="E46" s="155">
        <f t="shared" si="59"/>
        <v>0</v>
      </c>
      <c r="F46" s="155">
        <f t="shared" si="59"/>
        <v>0</v>
      </c>
      <c r="G46" s="155">
        <f t="shared" si="59"/>
        <v>0</v>
      </c>
      <c r="H46" s="155">
        <f t="shared" si="59"/>
        <v>0</v>
      </c>
      <c r="I46" s="155">
        <f t="shared" si="59"/>
        <v>0</v>
      </c>
      <c r="J46" s="155">
        <f t="shared" si="59"/>
        <v>0</v>
      </c>
      <c r="K46" s="155">
        <f t="shared" si="59"/>
        <v>0</v>
      </c>
      <c r="L46" s="155">
        <f t="shared" si="59"/>
        <v>0</v>
      </c>
      <c r="M46" s="155">
        <f t="shared" si="59"/>
        <v>0</v>
      </c>
      <c r="N46" s="155">
        <f t="shared" si="59"/>
        <v>0</v>
      </c>
      <c r="O46" s="155">
        <f t="shared" si="59"/>
        <v>0</v>
      </c>
      <c r="P46" s="155">
        <f t="shared" si="59"/>
        <v>0</v>
      </c>
      <c r="Q46" s="155">
        <f t="shared" si="59"/>
        <v>5.3452313907907229E-6</v>
      </c>
      <c r="R46" s="33">
        <f t="shared" si="59"/>
        <v>2.5533004012051987E-6</v>
      </c>
      <c r="S46" s="33">
        <f t="shared" si="59"/>
        <v>2.5525020965614093E-6</v>
      </c>
      <c r="T46" s="33">
        <f t="shared" si="59"/>
        <v>2.6633792753829234E-6</v>
      </c>
      <c r="U46" s="33">
        <f t="shared" si="59"/>
        <v>2.7299769431607334E-6</v>
      </c>
      <c r="V46" s="33">
        <f t="shared" si="59"/>
        <v>2.4732804709205162E-6</v>
      </c>
      <c r="W46" s="33">
        <f t="shared" si="59"/>
        <v>2.5191118719948568E-6</v>
      </c>
      <c r="X46" s="33">
        <f t="shared" si="59"/>
        <v>2.5122566722396892E-6</v>
      </c>
      <c r="Y46" s="33">
        <f t="shared" si="59"/>
        <v>2.6031380881715672E-6</v>
      </c>
      <c r="Z46" s="120">
        <f t="shared" si="59"/>
        <v>2.5520807586560261E-6</v>
      </c>
      <c r="AA46" s="120">
        <f t="shared" si="59"/>
        <v>2.4709135790315903E-6</v>
      </c>
      <c r="AB46" s="120">
        <f t="shared" si="59"/>
        <v>2.3361450084453976E-6</v>
      </c>
      <c r="AC46" s="120">
        <f t="shared" si="59"/>
        <v>2.5277652899150886E-6</v>
      </c>
      <c r="AD46" s="120">
        <f t="shared" ref="AD46" si="60">AD18/AD$19*100</f>
        <v>2.580890995320354E-6</v>
      </c>
      <c r="AE46" s="120">
        <f t="shared" ref="AE46" si="61">AE18/AE$19*100</f>
        <v>2.6929560214698609E-6</v>
      </c>
      <c r="AF46" s="120">
        <f t="shared" ref="AF46" si="62">AF18/AF$19*100</f>
        <v>2.5012361108859996E-6</v>
      </c>
    </row>
    <row r="47" spans="1:32" s="34" customFormat="1" ht="18" customHeight="1" x14ac:dyDescent="0.15">
      <c r="A47" s="19" t="s">
        <v>97</v>
      </c>
      <c r="B47" s="19"/>
      <c r="C47" s="19"/>
      <c r="D47" s="153">
        <f t="shared" ref="D47:Q47" si="63">SUM(D32:D46)</f>
        <v>100</v>
      </c>
      <c r="E47" s="153">
        <f t="shared" si="63"/>
        <v>100</v>
      </c>
      <c r="F47" s="153">
        <f t="shared" si="63"/>
        <v>100</v>
      </c>
      <c r="G47" s="153">
        <f t="shared" si="63"/>
        <v>100.00000000000001</v>
      </c>
      <c r="H47" s="153">
        <f t="shared" si="63"/>
        <v>100</v>
      </c>
      <c r="I47" s="153">
        <f t="shared" si="63"/>
        <v>100</v>
      </c>
      <c r="J47" s="153">
        <f t="shared" si="63"/>
        <v>100</v>
      </c>
      <c r="K47" s="153">
        <f t="shared" si="63"/>
        <v>100</v>
      </c>
      <c r="L47" s="153">
        <f t="shared" si="63"/>
        <v>100</v>
      </c>
      <c r="M47" s="153">
        <f t="shared" si="63"/>
        <v>99.999999999999986</v>
      </c>
      <c r="N47" s="153">
        <f t="shared" si="63"/>
        <v>100.00000000000001</v>
      </c>
      <c r="O47" s="153">
        <f t="shared" si="63"/>
        <v>100.00000000000001</v>
      </c>
      <c r="P47" s="153">
        <f t="shared" si="63"/>
        <v>100.00000000000001</v>
      </c>
      <c r="Q47" s="153">
        <f t="shared" si="63"/>
        <v>100</v>
      </c>
      <c r="R47" s="30">
        <f t="shared" ref="R47:Y47" si="64">SUM(R32:R46)</f>
        <v>100</v>
      </c>
      <c r="S47" s="30">
        <f t="shared" si="64"/>
        <v>100</v>
      </c>
      <c r="T47" s="30">
        <f t="shared" si="64"/>
        <v>100</v>
      </c>
      <c r="U47" s="30">
        <f t="shared" si="64"/>
        <v>99.999999999999972</v>
      </c>
      <c r="V47" s="30">
        <f t="shared" si="64"/>
        <v>100.00000000000001</v>
      </c>
      <c r="W47" s="30">
        <f t="shared" si="64"/>
        <v>99.999999999999986</v>
      </c>
      <c r="X47" s="30">
        <f t="shared" si="64"/>
        <v>100</v>
      </c>
      <c r="Y47" s="30">
        <f t="shared" si="64"/>
        <v>99.999999999999986</v>
      </c>
      <c r="Z47" s="20">
        <f t="shared" ref="Z47:AE47" si="65">SUM(Z32:Z46)</f>
        <v>100</v>
      </c>
      <c r="AA47" s="20">
        <f t="shared" si="65"/>
        <v>100.00000000000003</v>
      </c>
      <c r="AB47" s="20">
        <f t="shared" si="65"/>
        <v>99.999999999999972</v>
      </c>
      <c r="AC47" s="20">
        <f t="shared" si="65"/>
        <v>99.999999999999986</v>
      </c>
      <c r="AD47" s="20">
        <f t="shared" si="65"/>
        <v>99.999999999999986</v>
      </c>
      <c r="AE47" s="20">
        <f t="shared" si="65"/>
        <v>100</v>
      </c>
      <c r="AF47" s="20">
        <f t="shared" ref="AF47" si="66">SUM(AF32:AF46)</f>
        <v>100</v>
      </c>
    </row>
    <row r="48" spans="1:32" s="34" customFormat="1" ht="18" customHeight="1" x14ac:dyDescent="0.15">
      <c r="Z48" s="121"/>
      <c r="AA48" s="121"/>
      <c r="AB48" s="121"/>
      <c r="AC48" s="121"/>
      <c r="AD48" s="121"/>
      <c r="AE48" s="121"/>
      <c r="AF48" s="121"/>
    </row>
    <row r="49" spans="26:32" s="34" customFormat="1" ht="18" customHeight="1" x14ac:dyDescent="0.15">
      <c r="Z49" s="121"/>
      <c r="AA49" s="121"/>
      <c r="AB49" s="121"/>
      <c r="AC49" s="121"/>
      <c r="AD49" s="121"/>
      <c r="AE49" s="121"/>
      <c r="AF49" s="121"/>
    </row>
    <row r="50" spans="26:32" s="34" customFormat="1" ht="18" customHeight="1" x14ac:dyDescent="0.15">
      <c r="Z50" s="121"/>
      <c r="AA50" s="121"/>
      <c r="AB50" s="121"/>
      <c r="AC50" s="121"/>
      <c r="AD50" s="121"/>
      <c r="AE50" s="121"/>
      <c r="AF50" s="121"/>
    </row>
    <row r="51" spans="26:32" s="34" customFormat="1" ht="18" customHeight="1" x14ac:dyDescent="0.15">
      <c r="Z51" s="121"/>
      <c r="AA51" s="121"/>
      <c r="AB51" s="121"/>
      <c r="AC51" s="121"/>
      <c r="AD51" s="121"/>
      <c r="AE51" s="121"/>
      <c r="AF51" s="121"/>
    </row>
    <row r="52" spans="26:32" s="34" customFormat="1" ht="18" customHeight="1" x14ac:dyDescent="0.15">
      <c r="Z52" s="121"/>
      <c r="AA52" s="121"/>
      <c r="AB52" s="121"/>
      <c r="AC52" s="121"/>
      <c r="AD52" s="121"/>
      <c r="AE52" s="121"/>
      <c r="AF52" s="121"/>
    </row>
    <row r="53" spans="26:32" s="34" customFormat="1" ht="18" customHeight="1" x14ac:dyDescent="0.15">
      <c r="Z53" s="121"/>
      <c r="AA53" s="121"/>
      <c r="AB53" s="121"/>
      <c r="AC53" s="121"/>
      <c r="AD53" s="121"/>
      <c r="AE53" s="121"/>
      <c r="AF53" s="121"/>
    </row>
    <row r="54" spans="26:32" s="34" customFormat="1" ht="18" customHeight="1" x14ac:dyDescent="0.15">
      <c r="Z54" s="121"/>
      <c r="AA54" s="121"/>
      <c r="AB54" s="121"/>
      <c r="AC54" s="121"/>
      <c r="AD54" s="121"/>
      <c r="AE54" s="121"/>
      <c r="AF54" s="121"/>
    </row>
    <row r="55" spans="26:32" s="34" customFormat="1" ht="18" customHeight="1" x14ac:dyDescent="0.15">
      <c r="Z55" s="121"/>
      <c r="AA55" s="121"/>
      <c r="AB55" s="121"/>
      <c r="AC55" s="121"/>
      <c r="AD55" s="121"/>
      <c r="AE55" s="121"/>
      <c r="AF55" s="121"/>
    </row>
    <row r="56" spans="26:32" s="34" customFormat="1" ht="18" customHeight="1" x14ac:dyDescent="0.15">
      <c r="Z56" s="121"/>
      <c r="AA56" s="121"/>
      <c r="AB56" s="121"/>
      <c r="AC56" s="121"/>
      <c r="AD56" s="121"/>
      <c r="AE56" s="121"/>
      <c r="AF56" s="121"/>
    </row>
    <row r="57" spans="26:32" s="34" customFormat="1" ht="18" customHeight="1" x14ac:dyDescent="0.15">
      <c r="Z57" s="121"/>
      <c r="AA57" s="121"/>
      <c r="AB57" s="121"/>
      <c r="AC57" s="121"/>
      <c r="AD57" s="121"/>
      <c r="AE57" s="121"/>
      <c r="AF57" s="121"/>
    </row>
    <row r="58" spans="26:32" s="34" customFormat="1" ht="18" customHeight="1" x14ac:dyDescent="0.15">
      <c r="Z58" s="121"/>
      <c r="AA58" s="121"/>
      <c r="AB58" s="121"/>
      <c r="AC58" s="121"/>
      <c r="AD58" s="121"/>
      <c r="AE58" s="121"/>
      <c r="AF58" s="121"/>
    </row>
    <row r="59" spans="26:32" s="34" customFormat="1" ht="18" customHeight="1" x14ac:dyDescent="0.15">
      <c r="Z59" s="121"/>
      <c r="AA59" s="121"/>
      <c r="AB59" s="121"/>
      <c r="AC59" s="121"/>
      <c r="AD59" s="121"/>
      <c r="AE59" s="121"/>
      <c r="AF59" s="121"/>
    </row>
    <row r="60" spans="26:32" s="34" customFormat="1" ht="18" customHeight="1" x14ac:dyDescent="0.15">
      <c r="Z60" s="121"/>
      <c r="AA60" s="121"/>
      <c r="AB60" s="121"/>
      <c r="AC60" s="121"/>
      <c r="AD60" s="121"/>
      <c r="AE60" s="121"/>
      <c r="AF60" s="121"/>
    </row>
    <row r="61" spans="26:32" s="34" customFormat="1" ht="18" customHeight="1" x14ac:dyDescent="0.15">
      <c r="Z61" s="121"/>
      <c r="AA61" s="121"/>
      <c r="AB61" s="121"/>
      <c r="AC61" s="121"/>
      <c r="AD61" s="121"/>
      <c r="AE61" s="121"/>
      <c r="AF61" s="121"/>
    </row>
    <row r="62" spans="26:32" s="34" customFormat="1" ht="18" customHeight="1" x14ac:dyDescent="0.15">
      <c r="Z62" s="121"/>
      <c r="AA62" s="121"/>
      <c r="AB62" s="121"/>
      <c r="AC62" s="121"/>
      <c r="AD62" s="121"/>
      <c r="AE62" s="121"/>
      <c r="AF62" s="121"/>
    </row>
    <row r="63" spans="26:32" s="34" customFormat="1" ht="18" customHeight="1" x14ac:dyDescent="0.15">
      <c r="Z63" s="121"/>
      <c r="AA63" s="121"/>
      <c r="AB63" s="121"/>
      <c r="AC63" s="121"/>
      <c r="AD63" s="121"/>
      <c r="AE63" s="121"/>
      <c r="AF63" s="121"/>
    </row>
    <row r="64" spans="26:32" s="34" customFormat="1" ht="18" customHeight="1" x14ac:dyDescent="0.15">
      <c r="Z64" s="121"/>
      <c r="AA64" s="121"/>
      <c r="AB64" s="121"/>
      <c r="AC64" s="121"/>
      <c r="AD64" s="121"/>
      <c r="AE64" s="121"/>
      <c r="AF64" s="121"/>
    </row>
    <row r="65" spans="26:32" s="34" customFormat="1" ht="18" customHeight="1" x14ac:dyDescent="0.15">
      <c r="Z65" s="121"/>
      <c r="AA65" s="121"/>
      <c r="AB65" s="121"/>
      <c r="AC65" s="121"/>
      <c r="AD65" s="121"/>
      <c r="AE65" s="121"/>
      <c r="AF65" s="121"/>
    </row>
    <row r="66" spans="26:32" s="34" customFormat="1" ht="18" customHeight="1" x14ac:dyDescent="0.15">
      <c r="Z66" s="121"/>
      <c r="AA66" s="121"/>
      <c r="AB66" s="121"/>
      <c r="AC66" s="121"/>
      <c r="AD66" s="121"/>
      <c r="AE66" s="121"/>
      <c r="AF66" s="121"/>
    </row>
    <row r="67" spans="26:32" s="34" customFormat="1" ht="18" customHeight="1" x14ac:dyDescent="0.15">
      <c r="Z67" s="121"/>
      <c r="AA67" s="121"/>
      <c r="AB67" s="121"/>
      <c r="AC67" s="121"/>
      <c r="AD67" s="121"/>
      <c r="AE67" s="121"/>
      <c r="AF67" s="121"/>
    </row>
    <row r="68" spans="26:32" s="34" customFormat="1" ht="18" customHeight="1" x14ac:dyDescent="0.15">
      <c r="Z68" s="121"/>
      <c r="AA68" s="121"/>
      <c r="AB68" s="121"/>
      <c r="AC68" s="121"/>
      <c r="AD68" s="121"/>
      <c r="AE68" s="121"/>
      <c r="AF68" s="121"/>
    </row>
    <row r="69" spans="26:32" s="34" customFormat="1" ht="18" customHeight="1" x14ac:dyDescent="0.15">
      <c r="Z69" s="121"/>
      <c r="AA69" s="121"/>
      <c r="AB69" s="121"/>
      <c r="AC69" s="121"/>
      <c r="AD69" s="121"/>
      <c r="AE69" s="121"/>
      <c r="AF69" s="121"/>
    </row>
    <row r="70" spans="26:32" s="34" customFormat="1" ht="18" customHeight="1" x14ac:dyDescent="0.15">
      <c r="Z70" s="121"/>
      <c r="AA70" s="121"/>
      <c r="AB70" s="121"/>
      <c r="AC70" s="121"/>
      <c r="AD70" s="121"/>
      <c r="AE70" s="121"/>
      <c r="AF70" s="121"/>
    </row>
    <row r="71" spans="26:32" s="34" customFormat="1" ht="18" customHeight="1" x14ac:dyDescent="0.15">
      <c r="Z71" s="121"/>
      <c r="AA71" s="121"/>
      <c r="AB71" s="121"/>
      <c r="AC71" s="121"/>
      <c r="AD71" s="121"/>
      <c r="AE71" s="121"/>
      <c r="AF71" s="121"/>
    </row>
    <row r="72" spans="26:32" s="34" customFormat="1" ht="18" customHeight="1" x14ac:dyDescent="0.15">
      <c r="Z72" s="121"/>
      <c r="AA72" s="121"/>
      <c r="AB72" s="121"/>
      <c r="AC72" s="121"/>
      <c r="AD72" s="121"/>
      <c r="AE72" s="121"/>
      <c r="AF72" s="121"/>
    </row>
    <row r="73" spans="26:32" s="34" customFormat="1" ht="18" customHeight="1" x14ac:dyDescent="0.15">
      <c r="Z73" s="121"/>
      <c r="AA73" s="121"/>
      <c r="AB73" s="121"/>
      <c r="AC73" s="121"/>
      <c r="AD73" s="121"/>
      <c r="AE73" s="121"/>
      <c r="AF73" s="121"/>
    </row>
    <row r="74" spans="26:32" s="34" customFormat="1" ht="18" customHeight="1" x14ac:dyDescent="0.15">
      <c r="Z74" s="121"/>
      <c r="AA74" s="121"/>
      <c r="AB74" s="121"/>
      <c r="AC74" s="121"/>
      <c r="AD74" s="121"/>
      <c r="AE74" s="121"/>
      <c r="AF74" s="121"/>
    </row>
    <row r="75" spans="26:32" s="34" customFormat="1" ht="18" customHeight="1" x14ac:dyDescent="0.15">
      <c r="Z75" s="121"/>
      <c r="AA75" s="121"/>
      <c r="AB75" s="121"/>
      <c r="AC75" s="121"/>
      <c r="AD75" s="121"/>
      <c r="AE75" s="121"/>
      <c r="AF75" s="121"/>
    </row>
    <row r="76" spans="26:32" s="34" customFormat="1" ht="18" customHeight="1" x14ac:dyDescent="0.15">
      <c r="Z76" s="121"/>
      <c r="AA76" s="121"/>
      <c r="AB76" s="121"/>
      <c r="AC76" s="121"/>
      <c r="AD76" s="121"/>
      <c r="AE76" s="121"/>
      <c r="AF76" s="121"/>
    </row>
    <row r="77" spans="26:32" s="34" customFormat="1" ht="18" customHeight="1" x14ac:dyDescent="0.15">
      <c r="Z77" s="121"/>
      <c r="AA77" s="121"/>
      <c r="AB77" s="121"/>
      <c r="AC77" s="121"/>
      <c r="AD77" s="121"/>
      <c r="AE77" s="121"/>
      <c r="AF77" s="121"/>
    </row>
    <row r="78" spans="26:32" s="34" customFormat="1" ht="18" customHeight="1" x14ac:dyDescent="0.15">
      <c r="Z78" s="121"/>
      <c r="AA78" s="121"/>
      <c r="AB78" s="121"/>
      <c r="AC78" s="121"/>
      <c r="AD78" s="121"/>
      <c r="AE78" s="121"/>
      <c r="AF78" s="121"/>
    </row>
    <row r="79" spans="26:32" s="34" customFormat="1" ht="18" customHeight="1" x14ac:dyDescent="0.15">
      <c r="Z79" s="121"/>
      <c r="AA79" s="121"/>
      <c r="AB79" s="121"/>
      <c r="AC79" s="121"/>
      <c r="AD79" s="121"/>
      <c r="AE79" s="121"/>
      <c r="AF79" s="121"/>
    </row>
    <row r="80" spans="26:32" s="34" customFormat="1" ht="18" customHeight="1" x14ac:dyDescent="0.15">
      <c r="Z80" s="121"/>
      <c r="AA80" s="121"/>
      <c r="AB80" s="121"/>
      <c r="AC80" s="121"/>
      <c r="AD80" s="121"/>
      <c r="AE80" s="121"/>
      <c r="AF80" s="121"/>
    </row>
    <row r="81" spans="26:32" s="34" customFormat="1" ht="18" customHeight="1" x14ac:dyDescent="0.15">
      <c r="Z81" s="121"/>
      <c r="AA81" s="121"/>
      <c r="AB81" s="121"/>
      <c r="AC81" s="121"/>
      <c r="AD81" s="121"/>
      <c r="AE81" s="121"/>
      <c r="AF81" s="121"/>
    </row>
    <row r="82" spans="26:32" s="34" customFormat="1" ht="18" customHeight="1" x14ac:dyDescent="0.15">
      <c r="Z82" s="121"/>
      <c r="AA82" s="121"/>
      <c r="AB82" s="121"/>
      <c r="AC82" s="121"/>
      <c r="AD82" s="121"/>
      <c r="AE82" s="121"/>
      <c r="AF82" s="121"/>
    </row>
    <row r="83" spans="26:32" s="34" customFormat="1" ht="18" customHeight="1" x14ac:dyDescent="0.15">
      <c r="Z83" s="121"/>
      <c r="AA83" s="121"/>
      <c r="AB83" s="121"/>
      <c r="AC83" s="121"/>
      <c r="AD83" s="121"/>
      <c r="AE83" s="121"/>
      <c r="AF83" s="121"/>
    </row>
    <row r="84" spans="26:32" s="34" customFormat="1" ht="18" customHeight="1" x14ac:dyDescent="0.15">
      <c r="Z84" s="121"/>
      <c r="AA84" s="121"/>
      <c r="AB84" s="121"/>
      <c r="AC84" s="121"/>
      <c r="AD84" s="121"/>
      <c r="AE84" s="121"/>
      <c r="AF84" s="121"/>
    </row>
    <row r="85" spans="26:32" s="34" customFormat="1" ht="18" customHeight="1" x14ac:dyDescent="0.15">
      <c r="Z85" s="121"/>
      <c r="AA85" s="121"/>
      <c r="AB85" s="121"/>
      <c r="AC85" s="121"/>
      <c r="AD85" s="121"/>
      <c r="AE85" s="121"/>
      <c r="AF85" s="121"/>
    </row>
    <row r="86" spans="26:32" s="34" customFormat="1" ht="18" customHeight="1" x14ac:dyDescent="0.15">
      <c r="Z86" s="121"/>
      <c r="AA86" s="121"/>
      <c r="AB86" s="121"/>
      <c r="AC86" s="121"/>
      <c r="AD86" s="121"/>
      <c r="AE86" s="121"/>
      <c r="AF86" s="121"/>
    </row>
    <row r="87" spans="26:32" s="34" customFormat="1" ht="18" customHeight="1" x14ac:dyDescent="0.15">
      <c r="Z87" s="121"/>
      <c r="AA87" s="121"/>
      <c r="AB87" s="121"/>
      <c r="AC87" s="121"/>
      <c r="AD87" s="121"/>
      <c r="AE87" s="121"/>
      <c r="AF87" s="121"/>
    </row>
    <row r="88" spans="26:32" s="34" customFormat="1" ht="18" customHeight="1" x14ac:dyDescent="0.15">
      <c r="Z88" s="121"/>
      <c r="AA88" s="121"/>
      <c r="AB88" s="121"/>
      <c r="AC88" s="121"/>
      <c r="AD88" s="121"/>
      <c r="AE88" s="121"/>
      <c r="AF88" s="121"/>
    </row>
    <row r="89" spans="26:32" s="34" customFormat="1" ht="18" customHeight="1" x14ac:dyDescent="0.15">
      <c r="Z89" s="121"/>
      <c r="AA89" s="121"/>
      <c r="AB89" s="121"/>
      <c r="AC89" s="121"/>
      <c r="AD89" s="121"/>
      <c r="AE89" s="121"/>
      <c r="AF89" s="121"/>
    </row>
    <row r="90" spans="26:32" s="34" customFormat="1" ht="18" customHeight="1" x14ac:dyDescent="0.15">
      <c r="Z90" s="121"/>
      <c r="AA90" s="121"/>
      <c r="AB90" s="121"/>
      <c r="AC90" s="121"/>
      <c r="AD90" s="121"/>
      <c r="AE90" s="121"/>
      <c r="AF90" s="121"/>
    </row>
    <row r="91" spans="26:32" s="34" customFormat="1" ht="18" customHeight="1" x14ac:dyDescent="0.15">
      <c r="Z91" s="121"/>
      <c r="AA91" s="121"/>
      <c r="AB91" s="121"/>
      <c r="AC91" s="121"/>
      <c r="AD91" s="121"/>
      <c r="AE91" s="121"/>
      <c r="AF91" s="121"/>
    </row>
    <row r="92" spans="26:32" s="34" customFormat="1" ht="18" customHeight="1" x14ac:dyDescent="0.15">
      <c r="Z92" s="121"/>
      <c r="AA92" s="121"/>
      <c r="AB92" s="121"/>
      <c r="AC92" s="121"/>
      <c r="AD92" s="121"/>
      <c r="AE92" s="121"/>
      <c r="AF92" s="121"/>
    </row>
    <row r="93" spans="26:32" s="34" customFormat="1" ht="18" customHeight="1" x14ac:dyDescent="0.15">
      <c r="Z93" s="121"/>
      <c r="AA93" s="121"/>
      <c r="AB93" s="121"/>
      <c r="AC93" s="121"/>
      <c r="AD93" s="121"/>
      <c r="AE93" s="121"/>
      <c r="AF93" s="121"/>
    </row>
    <row r="94" spans="26:32" s="34" customFormat="1" ht="18" customHeight="1" x14ac:dyDescent="0.15">
      <c r="Z94" s="121"/>
      <c r="AA94" s="121"/>
      <c r="AB94" s="121"/>
      <c r="AC94" s="121"/>
      <c r="AD94" s="121"/>
      <c r="AE94" s="121"/>
      <c r="AF94" s="121"/>
    </row>
    <row r="95" spans="26:32" s="34" customFormat="1" ht="18" customHeight="1" x14ac:dyDescent="0.15">
      <c r="Z95" s="121"/>
      <c r="AA95" s="121"/>
      <c r="AB95" s="121"/>
      <c r="AC95" s="121"/>
      <c r="AD95" s="121"/>
      <c r="AE95" s="121"/>
      <c r="AF95" s="121"/>
    </row>
    <row r="96" spans="26:32" s="34" customFormat="1" ht="18" customHeight="1" x14ac:dyDescent="0.15">
      <c r="Z96" s="121"/>
      <c r="AA96" s="121"/>
      <c r="AB96" s="121"/>
      <c r="AC96" s="121"/>
      <c r="AD96" s="121"/>
      <c r="AE96" s="121"/>
      <c r="AF96" s="121"/>
    </row>
    <row r="97" spans="26:32" s="34" customFormat="1" ht="18" customHeight="1" x14ac:dyDescent="0.15">
      <c r="Z97" s="121"/>
      <c r="AA97" s="121"/>
      <c r="AB97" s="121"/>
      <c r="AC97" s="121"/>
      <c r="AD97" s="121"/>
      <c r="AE97" s="121"/>
      <c r="AF97" s="121"/>
    </row>
    <row r="98" spans="26:32" s="34" customFormat="1" ht="18" customHeight="1" x14ac:dyDescent="0.15">
      <c r="Z98" s="121"/>
      <c r="AA98" s="121"/>
      <c r="AB98" s="121"/>
      <c r="AC98" s="121"/>
      <c r="AD98" s="121"/>
      <c r="AE98" s="121"/>
      <c r="AF98" s="121"/>
    </row>
    <row r="99" spans="26:32" s="34" customFormat="1" ht="18" customHeight="1" x14ac:dyDescent="0.15">
      <c r="Z99" s="121"/>
      <c r="AA99" s="121"/>
      <c r="AB99" s="121"/>
      <c r="AC99" s="121"/>
      <c r="AD99" s="121"/>
      <c r="AE99" s="121"/>
      <c r="AF99" s="121"/>
    </row>
    <row r="100" spans="26:32" s="34" customFormat="1" ht="18" customHeight="1" x14ac:dyDescent="0.15">
      <c r="Z100" s="121"/>
      <c r="AA100" s="121"/>
      <c r="AB100" s="121"/>
      <c r="AC100" s="121"/>
      <c r="AD100" s="121"/>
      <c r="AE100" s="121"/>
      <c r="AF100" s="121"/>
    </row>
    <row r="101" spans="26:32" s="34" customFormat="1" ht="18" customHeight="1" x14ac:dyDescent="0.15">
      <c r="Z101" s="121"/>
      <c r="AA101" s="121"/>
      <c r="AB101" s="121"/>
      <c r="AC101" s="121"/>
      <c r="AD101" s="121"/>
      <c r="AE101" s="121"/>
      <c r="AF101" s="121"/>
    </row>
    <row r="102" spans="26:32" s="34" customFormat="1" ht="18" customHeight="1" x14ac:dyDescent="0.15">
      <c r="Z102" s="121"/>
      <c r="AA102" s="121"/>
      <c r="AB102" s="121"/>
      <c r="AC102" s="121"/>
      <c r="AD102" s="121"/>
      <c r="AE102" s="121"/>
      <c r="AF102" s="121"/>
    </row>
    <row r="103" spans="26:32" s="34" customFormat="1" ht="18" customHeight="1" x14ac:dyDescent="0.15">
      <c r="Z103" s="121"/>
      <c r="AA103" s="121"/>
      <c r="AB103" s="121"/>
      <c r="AC103" s="121"/>
      <c r="AD103" s="121"/>
      <c r="AE103" s="121"/>
      <c r="AF103" s="121"/>
    </row>
    <row r="104" spans="26:32" s="34" customFormat="1" ht="18" customHeight="1" x14ac:dyDescent="0.15">
      <c r="Z104" s="121"/>
      <c r="AA104" s="121"/>
      <c r="AB104" s="121"/>
      <c r="AC104" s="121"/>
      <c r="AD104" s="121"/>
      <c r="AE104" s="121"/>
      <c r="AF104" s="121"/>
    </row>
    <row r="105" spans="26:32" s="34" customFormat="1" ht="18" customHeight="1" x14ac:dyDescent="0.15">
      <c r="Z105" s="121"/>
      <c r="AA105" s="121"/>
      <c r="AB105" s="121"/>
      <c r="AC105" s="121"/>
      <c r="AD105" s="121"/>
      <c r="AE105" s="121"/>
      <c r="AF105" s="121"/>
    </row>
    <row r="106" spans="26:32" s="34" customFormat="1" ht="18" customHeight="1" x14ac:dyDescent="0.15">
      <c r="Z106" s="121"/>
      <c r="AA106" s="121"/>
      <c r="AB106" s="121"/>
      <c r="AC106" s="121"/>
      <c r="AD106" s="121"/>
      <c r="AE106" s="121"/>
      <c r="AF106" s="121"/>
    </row>
    <row r="107" spans="26:32" s="34" customFormat="1" ht="18" customHeight="1" x14ac:dyDescent="0.15">
      <c r="Z107" s="121"/>
      <c r="AA107" s="121"/>
      <c r="AB107" s="121"/>
      <c r="AC107" s="121"/>
      <c r="AD107" s="121"/>
      <c r="AE107" s="121"/>
      <c r="AF107" s="121"/>
    </row>
    <row r="108" spans="26:32" s="34" customFormat="1" ht="18" customHeight="1" x14ac:dyDescent="0.15">
      <c r="Z108" s="121"/>
      <c r="AA108" s="121"/>
      <c r="AB108" s="121"/>
      <c r="AC108" s="121"/>
      <c r="AD108" s="121"/>
      <c r="AE108" s="121"/>
      <c r="AF108" s="121"/>
    </row>
    <row r="109" spans="26:32" s="34" customFormat="1" ht="18" customHeight="1" x14ac:dyDescent="0.15">
      <c r="Z109" s="121"/>
      <c r="AA109" s="121"/>
      <c r="AB109" s="121"/>
      <c r="AC109" s="121"/>
      <c r="AD109" s="121"/>
      <c r="AE109" s="121"/>
      <c r="AF109" s="121"/>
    </row>
    <row r="110" spans="26:32" s="34" customFormat="1" ht="18" customHeight="1" x14ac:dyDescent="0.15">
      <c r="Z110" s="121"/>
      <c r="AA110" s="121"/>
      <c r="AB110" s="121"/>
      <c r="AC110" s="121"/>
      <c r="AD110" s="121"/>
      <c r="AE110" s="121"/>
      <c r="AF110" s="121"/>
    </row>
    <row r="111" spans="26:32" s="34" customFormat="1" ht="18" customHeight="1" x14ac:dyDescent="0.15">
      <c r="Z111" s="121"/>
      <c r="AA111" s="121"/>
      <c r="AB111" s="121"/>
      <c r="AC111" s="121"/>
      <c r="AD111" s="121"/>
      <c r="AE111" s="121"/>
      <c r="AF111" s="121"/>
    </row>
    <row r="112" spans="26:32" s="34" customFormat="1" ht="18" customHeight="1" x14ac:dyDescent="0.15">
      <c r="Z112" s="121"/>
      <c r="AA112" s="121"/>
      <c r="AB112" s="121"/>
      <c r="AC112" s="121"/>
      <c r="AD112" s="121"/>
      <c r="AE112" s="121"/>
      <c r="AF112" s="121"/>
    </row>
    <row r="113" spans="26:32" s="34" customFormat="1" ht="18" customHeight="1" x14ac:dyDescent="0.15">
      <c r="Z113" s="121"/>
      <c r="AA113" s="121"/>
      <c r="AB113" s="121"/>
      <c r="AC113" s="121"/>
      <c r="AD113" s="121"/>
      <c r="AE113" s="121"/>
      <c r="AF113" s="121"/>
    </row>
    <row r="114" spans="26:32" s="34" customFormat="1" ht="18" customHeight="1" x14ac:dyDescent="0.15">
      <c r="Z114" s="121"/>
      <c r="AA114" s="121"/>
      <c r="AB114" s="121"/>
      <c r="AC114" s="121"/>
      <c r="AD114" s="121"/>
      <c r="AE114" s="121"/>
      <c r="AF114" s="121"/>
    </row>
    <row r="115" spans="26:32" s="34" customFormat="1" ht="18" customHeight="1" x14ac:dyDescent="0.15">
      <c r="Z115" s="121"/>
      <c r="AA115" s="121"/>
      <c r="AB115" s="121"/>
      <c r="AC115" s="121"/>
      <c r="AD115" s="121"/>
      <c r="AE115" s="121"/>
      <c r="AF115" s="121"/>
    </row>
    <row r="116" spans="26:32" s="34" customFormat="1" ht="18" customHeight="1" x14ac:dyDescent="0.15">
      <c r="Z116" s="121"/>
      <c r="AA116" s="121"/>
      <c r="AB116" s="121"/>
      <c r="AC116" s="121"/>
      <c r="AD116" s="121"/>
      <c r="AE116" s="121"/>
      <c r="AF116" s="121"/>
    </row>
    <row r="117" spans="26:32" s="34" customFormat="1" ht="18" customHeight="1" x14ac:dyDescent="0.15">
      <c r="Z117" s="121"/>
      <c r="AA117" s="121"/>
      <c r="AB117" s="121"/>
      <c r="AC117" s="121"/>
      <c r="AD117" s="121"/>
      <c r="AE117" s="121"/>
      <c r="AF117" s="121"/>
    </row>
    <row r="118" spans="26:32" s="34" customFormat="1" ht="18" customHeight="1" x14ac:dyDescent="0.15">
      <c r="Z118" s="121"/>
      <c r="AA118" s="121"/>
      <c r="AB118" s="121"/>
      <c r="AC118" s="121"/>
      <c r="AD118" s="121"/>
      <c r="AE118" s="121"/>
      <c r="AF118" s="121"/>
    </row>
    <row r="119" spans="26:32" s="34" customFormat="1" ht="18" customHeight="1" x14ac:dyDescent="0.15">
      <c r="Z119" s="121"/>
      <c r="AA119" s="121"/>
      <c r="AB119" s="121"/>
      <c r="AC119" s="121"/>
      <c r="AD119" s="121"/>
      <c r="AE119" s="121"/>
      <c r="AF119" s="121"/>
    </row>
    <row r="120" spans="26:32" s="34" customFormat="1" ht="18" customHeight="1" x14ac:dyDescent="0.15">
      <c r="Z120" s="121"/>
      <c r="AA120" s="121"/>
      <c r="AB120" s="121"/>
      <c r="AC120" s="121"/>
      <c r="AD120" s="121"/>
      <c r="AE120" s="121"/>
      <c r="AF120" s="121"/>
    </row>
    <row r="121" spans="26:32" s="34" customFormat="1" ht="18" customHeight="1" x14ac:dyDescent="0.15">
      <c r="Z121" s="121"/>
      <c r="AA121" s="121"/>
      <c r="AB121" s="121"/>
      <c r="AC121" s="121"/>
      <c r="AD121" s="121"/>
      <c r="AE121" s="121"/>
      <c r="AF121" s="121"/>
    </row>
    <row r="122" spans="26:32" s="34" customFormat="1" ht="18" customHeight="1" x14ac:dyDescent="0.15">
      <c r="Z122" s="121"/>
      <c r="AA122" s="121"/>
      <c r="AB122" s="121"/>
      <c r="AC122" s="121"/>
      <c r="AD122" s="121"/>
      <c r="AE122" s="121"/>
      <c r="AF122" s="121"/>
    </row>
    <row r="123" spans="26:32" s="34" customFormat="1" ht="18" customHeight="1" x14ac:dyDescent="0.15">
      <c r="Z123" s="121"/>
      <c r="AA123" s="121"/>
      <c r="AB123" s="121"/>
      <c r="AC123" s="121"/>
      <c r="AD123" s="121"/>
      <c r="AE123" s="121"/>
      <c r="AF123" s="121"/>
    </row>
    <row r="124" spans="26:32" s="34" customFormat="1" ht="18" customHeight="1" x14ac:dyDescent="0.15">
      <c r="Z124" s="121"/>
      <c r="AA124" s="121"/>
      <c r="AB124" s="121"/>
      <c r="AC124" s="121"/>
      <c r="AD124" s="121"/>
      <c r="AE124" s="121"/>
      <c r="AF124" s="121"/>
    </row>
    <row r="125" spans="26:32" s="34" customFormat="1" ht="18" customHeight="1" x14ac:dyDescent="0.15">
      <c r="Z125" s="121"/>
      <c r="AA125" s="121"/>
      <c r="AB125" s="121"/>
      <c r="AC125" s="121"/>
      <c r="AD125" s="121"/>
      <c r="AE125" s="121"/>
      <c r="AF125" s="121"/>
    </row>
    <row r="126" spans="26:32" s="34" customFormat="1" ht="18" customHeight="1" x14ac:dyDescent="0.15">
      <c r="Z126" s="121"/>
      <c r="AA126" s="121"/>
      <c r="AB126" s="121"/>
      <c r="AC126" s="121"/>
      <c r="AD126" s="121"/>
      <c r="AE126" s="121"/>
      <c r="AF126" s="121"/>
    </row>
    <row r="127" spans="26:32" s="34" customFormat="1" ht="18" customHeight="1" x14ac:dyDescent="0.15">
      <c r="Z127" s="121"/>
      <c r="AA127" s="121"/>
      <c r="AB127" s="121"/>
      <c r="AC127" s="121"/>
      <c r="AD127" s="121"/>
      <c r="AE127" s="121"/>
      <c r="AF127" s="121"/>
    </row>
    <row r="128" spans="26:32" s="34" customFormat="1" ht="18" customHeight="1" x14ac:dyDescent="0.15">
      <c r="Z128" s="121"/>
      <c r="AA128" s="121"/>
      <c r="AB128" s="121"/>
      <c r="AC128" s="121"/>
      <c r="AD128" s="121"/>
      <c r="AE128" s="121"/>
      <c r="AF128" s="121"/>
    </row>
    <row r="129" spans="26:32" s="34" customFormat="1" ht="18" customHeight="1" x14ac:dyDescent="0.15">
      <c r="Z129" s="121"/>
      <c r="AA129" s="121"/>
      <c r="AB129" s="121"/>
      <c r="AC129" s="121"/>
      <c r="AD129" s="121"/>
      <c r="AE129" s="121"/>
      <c r="AF129" s="121"/>
    </row>
    <row r="130" spans="26:32" s="34" customFormat="1" ht="18" customHeight="1" x14ac:dyDescent="0.15">
      <c r="Z130" s="121"/>
      <c r="AA130" s="121"/>
      <c r="AB130" s="121"/>
      <c r="AC130" s="121"/>
      <c r="AD130" s="121"/>
      <c r="AE130" s="121"/>
      <c r="AF130" s="121"/>
    </row>
    <row r="131" spans="26:32" s="34" customFormat="1" ht="18" customHeight="1" x14ac:dyDescent="0.15">
      <c r="Z131" s="121"/>
      <c r="AA131" s="121"/>
      <c r="AB131" s="121"/>
      <c r="AC131" s="121"/>
      <c r="AD131" s="121"/>
      <c r="AE131" s="121"/>
      <c r="AF131" s="121"/>
    </row>
    <row r="132" spans="26:32" s="34" customFormat="1" ht="18" customHeight="1" x14ac:dyDescent="0.15">
      <c r="Z132" s="121"/>
      <c r="AA132" s="121"/>
      <c r="AB132" s="121"/>
      <c r="AC132" s="121"/>
      <c r="AD132" s="121"/>
      <c r="AE132" s="121"/>
      <c r="AF132" s="121"/>
    </row>
    <row r="133" spans="26:32" s="34" customFormat="1" ht="18" customHeight="1" x14ac:dyDescent="0.15">
      <c r="Z133" s="121"/>
      <c r="AA133" s="121"/>
      <c r="AB133" s="121"/>
      <c r="AC133" s="121"/>
      <c r="AD133" s="121"/>
      <c r="AE133" s="121"/>
      <c r="AF133" s="121"/>
    </row>
    <row r="134" spans="26:32" s="34" customFormat="1" ht="18" customHeight="1" x14ac:dyDescent="0.15">
      <c r="Z134" s="121"/>
      <c r="AA134" s="121"/>
      <c r="AB134" s="121"/>
      <c r="AC134" s="121"/>
      <c r="AD134" s="121"/>
      <c r="AE134" s="121"/>
      <c r="AF134" s="121"/>
    </row>
    <row r="135" spans="26:32" s="34" customFormat="1" ht="18" customHeight="1" x14ac:dyDescent="0.15">
      <c r="Z135" s="121"/>
      <c r="AA135" s="121"/>
      <c r="AB135" s="121"/>
      <c r="AC135" s="121"/>
      <c r="AD135" s="121"/>
      <c r="AE135" s="121"/>
      <c r="AF135" s="121"/>
    </row>
    <row r="136" spans="26:32" s="34" customFormat="1" ht="18" customHeight="1" x14ac:dyDescent="0.15">
      <c r="Z136" s="121"/>
      <c r="AA136" s="121"/>
      <c r="AB136" s="121"/>
      <c r="AC136" s="121"/>
      <c r="AD136" s="121"/>
      <c r="AE136" s="121"/>
      <c r="AF136" s="121"/>
    </row>
    <row r="137" spans="26:32" s="34" customFormat="1" ht="18" customHeight="1" x14ac:dyDescent="0.15">
      <c r="Z137" s="121"/>
      <c r="AA137" s="121"/>
      <c r="AB137" s="121"/>
      <c r="AC137" s="121"/>
      <c r="AD137" s="121"/>
      <c r="AE137" s="121"/>
      <c r="AF137" s="121"/>
    </row>
    <row r="138" spans="26:32" s="34" customFormat="1" ht="18" customHeight="1" x14ac:dyDescent="0.15">
      <c r="Z138" s="121"/>
      <c r="AA138" s="121"/>
      <c r="AB138" s="121"/>
      <c r="AC138" s="121"/>
      <c r="AD138" s="121"/>
      <c r="AE138" s="121"/>
      <c r="AF138" s="121"/>
    </row>
    <row r="139" spans="26:32" s="34" customFormat="1" ht="18" customHeight="1" x14ac:dyDescent="0.15">
      <c r="Z139" s="121"/>
      <c r="AA139" s="121"/>
      <c r="AB139" s="121"/>
      <c r="AC139" s="121"/>
      <c r="AD139" s="121"/>
      <c r="AE139" s="121"/>
      <c r="AF139" s="121"/>
    </row>
    <row r="140" spans="26:32" s="34" customFormat="1" ht="18" customHeight="1" x14ac:dyDescent="0.15">
      <c r="Z140" s="121"/>
      <c r="AA140" s="121"/>
      <c r="AB140" s="121"/>
      <c r="AC140" s="121"/>
      <c r="AD140" s="121"/>
      <c r="AE140" s="121"/>
      <c r="AF140" s="121"/>
    </row>
    <row r="141" spans="26:32" s="34" customFormat="1" ht="18" customHeight="1" x14ac:dyDescent="0.15">
      <c r="Z141" s="121"/>
      <c r="AA141" s="121"/>
      <c r="AB141" s="121"/>
      <c r="AC141" s="121"/>
      <c r="AD141" s="121"/>
      <c r="AE141" s="121"/>
      <c r="AF141" s="121"/>
    </row>
    <row r="142" spans="26:32" s="34" customFormat="1" ht="18" customHeight="1" x14ac:dyDescent="0.15">
      <c r="Z142" s="121"/>
      <c r="AA142" s="121"/>
      <c r="AB142" s="121"/>
      <c r="AC142" s="121"/>
      <c r="AD142" s="121"/>
      <c r="AE142" s="121"/>
      <c r="AF142" s="121"/>
    </row>
    <row r="143" spans="26:32" s="34" customFormat="1" ht="18" customHeight="1" x14ac:dyDescent="0.15">
      <c r="Z143" s="121"/>
      <c r="AA143" s="121"/>
      <c r="AB143" s="121"/>
      <c r="AC143" s="121"/>
      <c r="AD143" s="121"/>
      <c r="AE143" s="121"/>
      <c r="AF143" s="121"/>
    </row>
    <row r="144" spans="26:32" s="34" customFormat="1" ht="18" customHeight="1" x14ac:dyDescent="0.15">
      <c r="Z144" s="121"/>
      <c r="AA144" s="121"/>
      <c r="AB144" s="121"/>
      <c r="AC144" s="121"/>
      <c r="AD144" s="121"/>
      <c r="AE144" s="121"/>
      <c r="AF144" s="121"/>
    </row>
    <row r="145" spans="26:32" s="34" customFormat="1" ht="18" customHeight="1" x14ac:dyDescent="0.15">
      <c r="Z145" s="121"/>
      <c r="AA145" s="121"/>
      <c r="AB145" s="121"/>
      <c r="AC145" s="121"/>
      <c r="AD145" s="121"/>
      <c r="AE145" s="121"/>
      <c r="AF145" s="121"/>
    </row>
    <row r="146" spans="26:32" s="34" customFormat="1" ht="18" customHeight="1" x14ac:dyDescent="0.15">
      <c r="Z146" s="121"/>
      <c r="AA146" s="121"/>
      <c r="AB146" s="121"/>
      <c r="AC146" s="121"/>
      <c r="AD146" s="121"/>
      <c r="AE146" s="121"/>
      <c r="AF146" s="121"/>
    </row>
    <row r="147" spans="26:32" s="34" customFormat="1" ht="18" customHeight="1" x14ac:dyDescent="0.15">
      <c r="Z147" s="121"/>
      <c r="AA147" s="121"/>
      <c r="AB147" s="121"/>
      <c r="AC147" s="121"/>
      <c r="AD147" s="121"/>
      <c r="AE147" s="121"/>
      <c r="AF147" s="121"/>
    </row>
    <row r="148" spans="26:32" s="34" customFormat="1" ht="18" customHeight="1" x14ac:dyDescent="0.15">
      <c r="Z148" s="121"/>
      <c r="AA148" s="121"/>
      <c r="AB148" s="121"/>
      <c r="AC148" s="121"/>
      <c r="AD148" s="121"/>
      <c r="AE148" s="121"/>
      <c r="AF148" s="121"/>
    </row>
    <row r="149" spans="26:32" s="34" customFormat="1" ht="18" customHeight="1" x14ac:dyDescent="0.15">
      <c r="Z149" s="121"/>
      <c r="AA149" s="121"/>
      <c r="AB149" s="121"/>
      <c r="AC149" s="121"/>
      <c r="AD149" s="121"/>
      <c r="AE149" s="121"/>
      <c r="AF149" s="121"/>
    </row>
    <row r="150" spans="26:32" s="34" customFormat="1" ht="18" customHeight="1" x14ac:dyDescent="0.15">
      <c r="Z150" s="121"/>
      <c r="AA150" s="121"/>
      <c r="AB150" s="121"/>
      <c r="AC150" s="121"/>
      <c r="AD150" s="121"/>
      <c r="AE150" s="121"/>
      <c r="AF150" s="121"/>
    </row>
    <row r="151" spans="26:32" s="34" customFormat="1" ht="18" customHeight="1" x14ac:dyDescent="0.15">
      <c r="Z151" s="121"/>
      <c r="AA151" s="121"/>
      <c r="AB151" s="121"/>
      <c r="AC151" s="121"/>
      <c r="AD151" s="121"/>
      <c r="AE151" s="121"/>
      <c r="AF151" s="121"/>
    </row>
    <row r="152" spans="26:32" s="34" customFormat="1" ht="18" customHeight="1" x14ac:dyDescent="0.15">
      <c r="Z152" s="121"/>
      <c r="AA152" s="121"/>
      <c r="AB152" s="121"/>
      <c r="AC152" s="121"/>
      <c r="AD152" s="121"/>
      <c r="AE152" s="121"/>
      <c r="AF152" s="121"/>
    </row>
    <row r="153" spans="26:32" s="34" customFormat="1" ht="18" customHeight="1" x14ac:dyDescent="0.15">
      <c r="Z153" s="121"/>
      <c r="AA153" s="121"/>
      <c r="AB153" s="121"/>
      <c r="AC153" s="121"/>
      <c r="AD153" s="121"/>
      <c r="AE153" s="121"/>
      <c r="AF153" s="121"/>
    </row>
    <row r="154" spans="26:32" s="34" customFormat="1" ht="18" customHeight="1" x14ac:dyDescent="0.15">
      <c r="Z154" s="121"/>
      <c r="AA154" s="121"/>
      <c r="AB154" s="121"/>
      <c r="AC154" s="121"/>
      <c r="AD154" s="121"/>
      <c r="AE154" s="121"/>
      <c r="AF154" s="121"/>
    </row>
    <row r="155" spans="26:32" s="34" customFormat="1" ht="18" customHeight="1" x14ac:dyDescent="0.15">
      <c r="Z155" s="121"/>
      <c r="AA155" s="121"/>
      <c r="AB155" s="121"/>
      <c r="AC155" s="121"/>
      <c r="AD155" s="121"/>
      <c r="AE155" s="121"/>
      <c r="AF155" s="121"/>
    </row>
    <row r="156" spans="26:32" s="34" customFormat="1" ht="18" customHeight="1" x14ac:dyDescent="0.15">
      <c r="Z156" s="121"/>
      <c r="AA156" s="121"/>
      <c r="AB156" s="121"/>
      <c r="AC156" s="121"/>
      <c r="AD156" s="121"/>
      <c r="AE156" s="121"/>
      <c r="AF156" s="121"/>
    </row>
    <row r="157" spans="26:32" s="34" customFormat="1" ht="18" customHeight="1" x14ac:dyDescent="0.15">
      <c r="Z157" s="121"/>
      <c r="AA157" s="121"/>
      <c r="AB157" s="121"/>
      <c r="AC157" s="121"/>
      <c r="AD157" s="121"/>
      <c r="AE157" s="121"/>
      <c r="AF157" s="121"/>
    </row>
    <row r="158" spans="26:32" s="34" customFormat="1" ht="18" customHeight="1" x14ac:dyDescent="0.15">
      <c r="Z158" s="121"/>
      <c r="AA158" s="121"/>
      <c r="AB158" s="121"/>
      <c r="AC158" s="121"/>
      <c r="AD158" s="121"/>
      <c r="AE158" s="121"/>
      <c r="AF158" s="121"/>
    </row>
    <row r="159" spans="26:32" s="34" customFormat="1" ht="18" customHeight="1" x14ac:dyDescent="0.15">
      <c r="Z159" s="121"/>
      <c r="AA159" s="121"/>
      <c r="AB159" s="121"/>
      <c r="AC159" s="121"/>
      <c r="AD159" s="121"/>
      <c r="AE159" s="121"/>
      <c r="AF159" s="121"/>
    </row>
    <row r="160" spans="26:32" s="34" customFormat="1" ht="18" customHeight="1" x14ac:dyDescent="0.15">
      <c r="Z160" s="121"/>
      <c r="AA160" s="121"/>
      <c r="AB160" s="121"/>
      <c r="AC160" s="121"/>
      <c r="AD160" s="121"/>
      <c r="AE160" s="121"/>
      <c r="AF160" s="121"/>
    </row>
    <row r="161" spans="26:32" s="34" customFormat="1" ht="18" customHeight="1" x14ac:dyDescent="0.15">
      <c r="Z161" s="121"/>
      <c r="AA161" s="121"/>
      <c r="AB161" s="121"/>
      <c r="AC161" s="121"/>
      <c r="AD161" s="121"/>
      <c r="AE161" s="121"/>
      <c r="AF161" s="121"/>
    </row>
    <row r="162" spans="26:32" s="34" customFormat="1" ht="18" customHeight="1" x14ac:dyDescent="0.15">
      <c r="Z162" s="121"/>
      <c r="AA162" s="121"/>
      <c r="AB162" s="121"/>
      <c r="AC162" s="121"/>
      <c r="AD162" s="121"/>
      <c r="AE162" s="121"/>
      <c r="AF162" s="121"/>
    </row>
    <row r="163" spans="26:32" s="34" customFormat="1" ht="18" customHeight="1" x14ac:dyDescent="0.15">
      <c r="Z163" s="121"/>
      <c r="AA163" s="121"/>
      <c r="AB163" s="121"/>
      <c r="AC163" s="121"/>
      <c r="AD163" s="121"/>
      <c r="AE163" s="121"/>
      <c r="AF163" s="121"/>
    </row>
    <row r="164" spans="26:32" s="34" customFormat="1" ht="18" customHeight="1" x14ac:dyDescent="0.15">
      <c r="Z164" s="121"/>
      <c r="AA164" s="121"/>
      <c r="AB164" s="121"/>
      <c r="AC164" s="121"/>
      <c r="AD164" s="121"/>
      <c r="AE164" s="121"/>
      <c r="AF164" s="121"/>
    </row>
    <row r="165" spans="26:32" s="34" customFormat="1" ht="18" customHeight="1" x14ac:dyDescent="0.15">
      <c r="Z165" s="121"/>
      <c r="AA165" s="121"/>
      <c r="AB165" s="121"/>
      <c r="AC165" s="121"/>
      <c r="AD165" s="121"/>
      <c r="AE165" s="121"/>
      <c r="AF165" s="121"/>
    </row>
    <row r="166" spans="26:32" s="34" customFormat="1" ht="18" customHeight="1" x14ac:dyDescent="0.15">
      <c r="Z166" s="121"/>
      <c r="AA166" s="121"/>
      <c r="AB166" s="121"/>
      <c r="AC166" s="121"/>
      <c r="AD166" s="121"/>
      <c r="AE166" s="121"/>
      <c r="AF166" s="121"/>
    </row>
    <row r="167" spans="26:32" s="34" customFormat="1" ht="18" customHeight="1" x14ac:dyDescent="0.15">
      <c r="Z167" s="121"/>
      <c r="AA167" s="121"/>
      <c r="AB167" s="121"/>
      <c r="AC167" s="121"/>
      <c r="AD167" s="121"/>
      <c r="AE167" s="121"/>
      <c r="AF167" s="121"/>
    </row>
    <row r="168" spans="26:32" s="34" customFormat="1" ht="18" customHeight="1" x14ac:dyDescent="0.15">
      <c r="Z168" s="121"/>
      <c r="AA168" s="121"/>
      <c r="AB168" s="121"/>
      <c r="AC168" s="121"/>
      <c r="AD168" s="121"/>
      <c r="AE168" s="121"/>
      <c r="AF168" s="121"/>
    </row>
    <row r="169" spans="26:32" s="34" customFormat="1" ht="18" customHeight="1" x14ac:dyDescent="0.15">
      <c r="Z169" s="121"/>
      <c r="AA169" s="121"/>
      <c r="AB169" s="121"/>
      <c r="AC169" s="121"/>
      <c r="AD169" s="121"/>
      <c r="AE169" s="121"/>
      <c r="AF169" s="121"/>
    </row>
    <row r="170" spans="26:32" s="34" customFormat="1" ht="18" customHeight="1" x14ac:dyDescent="0.15">
      <c r="Z170" s="121"/>
      <c r="AA170" s="121"/>
      <c r="AB170" s="121"/>
      <c r="AC170" s="121"/>
      <c r="AD170" s="121"/>
      <c r="AE170" s="121"/>
      <c r="AF170" s="121"/>
    </row>
    <row r="171" spans="26:32" s="34" customFormat="1" ht="18" customHeight="1" x14ac:dyDescent="0.15">
      <c r="Z171" s="121"/>
      <c r="AA171" s="121"/>
      <c r="AB171" s="121"/>
      <c r="AC171" s="121"/>
      <c r="AD171" s="121"/>
      <c r="AE171" s="121"/>
      <c r="AF171" s="121"/>
    </row>
    <row r="172" spans="26:32" s="34" customFormat="1" ht="18" customHeight="1" x14ac:dyDescent="0.15">
      <c r="Z172" s="121"/>
      <c r="AA172" s="121"/>
      <c r="AB172" s="121"/>
      <c r="AC172" s="121"/>
      <c r="AD172" s="121"/>
      <c r="AE172" s="121"/>
      <c r="AF172" s="121"/>
    </row>
    <row r="173" spans="26:32" s="34" customFormat="1" ht="18" customHeight="1" x14ac:dyDescent="0.15">
      <c r="Z173" s="121"/>
      <c r="AA173" s="121"/>
      <c r="AB173" s="121"/>
      <c r="AC173" s="121"/>
      <c r="AD173" s="121"/>
      <c r="AE173" s="121"/>
      <c r="AF173" s="121"/>
    </row>
    <row r="174" spans="26:32" s="34" customFormat="1" ht="18" customHeight="1" x14ac:dyDescent="0.15">
      <c r="Z174" s="121"/>
      <c r="AA174" s="121"/>
      <c r="AB174" s="121"/>
      <c r="AC174" s="121"/>
      <c r="AD174" s="121"/>
      <c r="AE174" s="121"/>
      <c r="AF174" s="121"/>
    </row>
    <row r="175" spans="26:32" s="34" customFormat="1" ht="18" customHeight="1" x14ac:dyDescent="0.15">
      <c r="Z175" s="121"/>
      <c r="AA175" s="121"/>
      <c r="AB175" s="121"/>
      <c r="AC175" s="121"/>
      <c r="AD175" s="121"/>
      <c r="AE175" s="121"/>
      <c r="AF175" s="121"/>
    </row>
    <row r="176" spans="26:32" s="34" customFormat="1" ht="18" customHeight="1" x14ac:dyDescent="0.15">
      <c r="Z176" s="121"/>
      <c r="AA176" s="121"/>
      <c r="AB176" s="121"/>
      <c r="AC176" s="121"/>
      <c r="AD176" s="121"/>
      <c r="AE176" s="121"/>
      <c r="AF176" s="121"/>
    </row>
    <row r="177" spans="26:32" s="34" customFormat="1" ht="18" customHeight="1" x14ac:dyDescent="0.15">
      <c r="Z177" s="121"/>
      <c r="AA177" s="121"/>
      <c r="AB177" s="121"/>
      <c r="AC177" s="121"/>
      <c r="AD177" s="121"/>
      <c r="AE177" s="121"/>
      <c r="AF177" s="121"/>
    </row>
    <row r="178" spans="26:32" s="34" customFormat="1" ht="18" customHeight="1" x14ac:dyDescent="0.15">
      <c r="Z178" s="121"/>
      <c r="AA178" s="121"/>
      <c r="AB178" s="121"/>
      <c r="AC178" s="121"/>
      <c r="AD178" s="121"/>
      <c r="AE178" s="121"/>
      <c r="AF178" s="121"/>
    </row>
    <row r="179" spans="26:32" s="34" customFormat="1" ht="18" customHeight="1" x14ac:dyDescent="0.15">
      <c r="Z179" s="121"/>
      <c r="AA179" s="121"/>
      <c r="AB179" s="121"/>
      <c r="AC179" s="121"/>
      <c r="AD179" s="121"/>
      <c r="AE179" s="121"/>
      <c r="AF179" s="121"/>
    </row>
    <row r="180" spans="26:32" s="34" customFormat="1" ht="18" customHeight="1" x14ac:dyDescent="0.15">
      <c r="Z180" s="121"/>
      <c r="AA180" s="121"/>
      <c r="AB180" s="121"/>
      <c r="AC180" s="121"/>
      <c r="AD180" s="121"/>
      <c r="AE180" s="121"/>
      <c r="AF180" s="121"/>
    </row>
    <row r="181" spans="26:32" s="34" customFormat="1" ht="18" customHeight="1" x14ac:dyDescent="0.15">
      <c r="Z181" s="121"/>
      <c r="AA181" s="121"/>
      <c r="AB181" s="121"/>
      <c r="AC181" s="121"/>
      <c r="AD181" s="121"/>
      <c r="AE181" s="121"/>
      <c r="AF181" s="121"/>
    </row>
    <row r="182" spans="26:32" s="34" customFormat="1" ht="18" customHeight="1" x14ac:dyDescent="0.15">
      <c r="Z182" s="121"/>
      <c r="AA182" s="121"/>
      <c r="AB182" s="121"/>
      <c r="AC182" s="121"/>
      <c r="AD182" s="121"/>
      <c r="AE182" s="121"/>
      <c r="AF182" s="121"/>
    </row>
    <row r="183" spans="26:32" s="34" customFormat="1" ht="18" customHeight="1" x14ac:dyDescent="0.15">
      <c r="Z183" s="121"/>
      <c r="AA183" s="121"/>
      <c r="AB183" s="121"/>
      <c r="AC183" s="121"/>
      <c r="AD183" s="121"/>
      <c r="AE183" s="121"/>
      <c r="AF183" s="121"/>
    </row>
    <row r="184" spans="26:32" s="34" customFormat="1" ht="18" customHeight="1" x14ac:dyDescent="0.15">
      <c r="Z184" s="121"/>
      <c r="AA184" s="121"/>
      <c r="AB184" s="121"/>
      <c r="AC184" s="121"/>
      <c r="AD184" s="121"/>
      <c r="AE184" s="121"/>
      <c r="AF184" s="121"/>
    </row>
    <row r="185" spans="26:32" s="34" customFormat="1" ht="18" customHeight="1" x14ac:dyDescent="0.15">
      <c r="Z185" s="121"/>
      <c r="AA185" s="121"/>
      <c r="AB185" s="121"/>
      <c r="AC185" s="121"/>
      <c r="AD185" s="121"/>
      <c r="AE185" s="121"/>
      <c r="AF185" s="121"/>
    </row>
    <row r="186" spans="26:32" s="34" customFormat="1" ht="18" customHeight="1" x14ac:dyDescent="0.15">
      <c r="Z186" s="121"/>
      <c r="AA186" s="121"/>
      <c r="AB186" s="121"/>
      <c r="AC186" s="121"/>
      <c r="AD186" s="121"/>
      <c r="AE186" s="121"/>
      <c r="AF186" s="121"/>
    </row>
    <row r="187" spans="26:32" s="34" customFormat="1" ht="18" customHeight="1" x14ac:dyDescent="0.15">
      <c r="Z187" s="121"/>
      <c r="AA187" s="121"/>
      <c r="AB187" s="121"/>
      <c r="AC187" s="121"/>
      <c r="AD187" s="121"/>
      <c r="AE187" s="121"/>
      <c r="AF187" s="121"/>
    </row>
    <row r="188" spans="26:32" s="34" customFormat="1" ht="18" customHeight="1" x14ac:dyDescent="0.15">
      <c r="Z188" s="121"/>
      <c r="AA188" s="121"/>
      <c r="AB188" s="121"/>
      <c r="AC188" s="121"/>
      <c r="AD188" s="121"/>
      <c r="AE188" s="121"/>
      <c r="AF188" s="121"/>
    </row>
    <row r="189" spans="26:32" s="34" customFormat="1" ht="18" customHeight="1" x14ac:dyDescent="0.15">
      <c r="Z189" s="121"/>
      <c r="AA189" s="121"/>
      <c r="AB189" s="121"/>
      <c r="AC189" s="121"/>
      <c r="AD189" s="121"/>
      <c r="AE189" s="121"/>
      <c r="AF189" s="121"/>
    </row>
    <row r="190" spans="26:32" s="34" customFormat="1" ht="18" customHeight="1" x14ac:dyDescent="0.15">
      <c r="Z190" s="121"/>
      <c r="AA190" s="121"/>
      <c r="AB190" s="121"/>
      <c r="AC190" s="121"/>
      <c r="AD190" s="121"/>
      <c r="AE190" s="121"/>
      <c r="AF190" s="121"/>
    </row>
    <row r="191" spans="26:32" s="34" customFormat="1" ht="18" customHeight="1" x14ac:dyDescent="0.15">
      <c r="Z191" s="121"/>
      <c r="AA191" s="121"/>
      <c r="AB191" s="121"/>
      <c r="AC191" s="121"/>
      <c r="AD191" s="121"/>
      <c r="AE191" s="121"/>
      <c r="AF191" s="121"/>
    </row>
    <row r="192" spans="26:32" s="34" customFormat="1" ht="18" customHeight="1" x14ac:dyDescent="0.15">
      <c r="Z192" s="121"/>
      <c r="AA192" s="121"/>
      <c r="AB192" s="121"/>
      <c r="AC192" s="121"/>
      <c r="AD192" s="121"/>
      <c r="AE192" s="121"/>
      <c r="AF192" s="121"/>
    </row>
    <row r="193" spans="26:32" s="34" customFormat="1" ht="18" customHeight="1" x14ac:dyDescent="0.15">
      <c r="Z193" s="121"/>
      <c r="AA193" s="121"/>
      <c r="AB193" s="121"/>
      <c r="AC193" s="121"/>
      <c r="AD193" s="121"/>
      <c r="AE193" s="121"/>
      <c r="AF193" s="121"/>
    </row>
    <row r="194" spans="26:32" s="34" customFormat="1" ht="18" customHeight="1" x14ac:dyDescent="0.15">
      <c r="Z194" s="121"/>
      <c r="AA194" s="121"/>
      <c r="AB194" s="121"/>
      <c r="AC194" s="121"/>
      <c r="AD194" s="121"/>
      <c r="AE194" s="121"/>
      <c r="AF194" s="121"/>
    </row>
    <row r="195" spans="26:32" s="34" customFormat="1" ht="18" customHeight="1" x14ac:dyDescent="0.15">
      <c r="Z195" s="121"/>
      <c r="AA195" s="121"/>
      <c r="AB195" s="121"/>
      <c r="AC195" s="121"/>
      <c r="AD195" s="121"/>
      <c r="AE195" s="121"/>
      <c r="AF195" s="121"/>
    </row>
    <row r="196" spans="26:32" s="34" customFormat="1" ht="18" customHeight="1" x14ac:dyDescent="0.15">
      <c r="Z196" s="121"/>
      <c r="AA196" s="121"/>
      <c r="AB196" s="121"/>
      <c r="AC196" s="121"/>
      <c r="AD196" s="121"/>
      <c r="AE196" s="121"/>
      <c r="AF196" s="121"/>
    </row>
    <row r="197" spans="26:32" s="34" customFormat="1" ht="18" customHeight="1" x14ac:dyDescent="0.15">
      <c r="Z197" s="121"/>
      <c r="AA197" s="121"/>
      <c r="AB197" s="121"/>
      <c r="AC197" s="121"/>
      <c r="AD197" s="121"/>
      <c r="AE197" s="121"/>
      <c r="AF197" s="121"/>
    </row>
    <row r="198" spans="26:32" s="34" customFormat="1" ht="18" customHeight="1" x14ac:dyDescent="0.15">
      <c r="Z198" s="121"/>
      <c r="AA198" s="121"/>
      <c r="AB198" s="121"/>
      <c r="AC198" s="121"/>
      <c r="AD198" s="121"/>
      <c r="AE198" s="121"/>
      <c r="AF198" s="121"/>
    </row>
    <row r="199" spans="26:32" s="34" customFormat="1" ht="18" customHeight="1" x14ac:dyDescent="0.15">
      <c r="Z199" s="121"/>
      <c r="AA199" s="121"/>
      <c r="AB199" s="121"/>
      <c r="AC199" s="121"/>
      <c r="AD199" s="121"/>
      <c r="AE199" s="121"/>
      <c r="AF199" s="121"/>
    </row>
    <row r="200" spans="26:32" s="34" customFormat="1" ht="18" customHeight="1" x14ac:dyDescent="0.15">
      <c r="Z200" s="121"/>
      <c r="AA200" s="121"/>
      <c r="AB200" s="121"/>
      <c r="AC200" s="121"/>
      <c r="AD200" s="121"/>
      <c r="AE200" s="121"/>
      <c r="AF200" s="121"/>
    </row>
    <row r="201" spans="26:32" s="34" customFormat="1" ht="18" customHeight="1" x14ac:dyDescent="0.15">
      <c r="Z201" s="121"/>
      <c r="AA201" s="121"/>
      <c r="AB201" s="121"/>
      <c r="AC201" s="121"/>
      <c r="AD201" s="121"/>
      <c r="AE201" s="121"/>
      <c r="AF201" s="121"/>
    </row>
    <row r="202" spans="26:32" s="34" customFormat="1" ht="18" customHeight="1" x14ac:dyDescent="0.15">
      <c r="Z202" s="121"/>
      <c r="AA202" s="121"/>
      <c r="AB202" s="121"/>
      <c r="AC202" s="121"/>
      <c r="AD202" s="121"/>
      <c r="AE202" s="121"/>
      <c r="AF202" s="121"/>
    </row>
    <row r="203" spans="26:32" s="34" customFormat="1" ht="18" customHeight="1" x14ac:dyDescent="0.15">
      <c r="Z203" s="121"/>
      <c r="AA203" s="121"/>
      <c r="AB203" s="121"/>
      <c r="AC203" s="121"/>
      <c r="AD203" s="121"/>
      <c r="AE203" s="121"/>
      <c r="AF203" s="121"/>
    </row>
    <row r="204" spans="26:32" s="34" customFormat="1" ht="18" customHeight="1" x14ac:dyDescent="0.15">
      <c r="Z204" s="121"/>
      <c r="AA204" s="121"/>
      <c r="AB204" s="121"/>
      <c r="AC204" s="121"/>
      <c r="AD204" s="121"/>
      <c r="AE204" s="121"/>
      <c r="AF204" s="121"/>
    </row>
    <row r="205" spans="26:32" s="34" customFormat="1" ht="18" customHeight="1" x14ac:dyDescent="0.15">
      <c r="Z205" s="121"/>
      <c r="AA205" s="121"/>
      <c r="AB205" s="121"/>
      <c r="AC205" s="121"/>
      <c r="AD205" s="121"/>
      <c r="AE205" s="121"/>
      <c r="AF205" s="121"/>
    </row>
    <row r="206" spans="26:32" s="34" customFormat="1" ht="18" customHeight="1" x14ac:dyDescent="0.15">
      <c r="Z206" s="121"/>
      <c r="AA206" s="121"/>
      <c r="AB206" s="121"/>
      <c r="AC206" s="121"/>
      <c r="AD206" s="121"/>
      <c r="AE206" s="121"/>
      <c r="AF206" s="121"/>
    </row>
    <row r="207" spans="26:32" s="34" customFormat="1" ht="18" customHeight="1" x14ac:dyDescent="0.15">
      <c r="Z207" s="121"/>
      <c r="AA207" s="121"/>
      <c r="AB207" s="121"/>
      <c r="AC207" s="121"/>
      <c r="AD207" s="121"/>
      <c r="AE207" s="121"/>
      <c r="AF207" s="121"/>
    </row>
    <row r="208" spans="26:32" s="34" customFormat="1" ht="18" customHeight="1" x14ac:dyDescent="0.15">
      <c r="Z208" s="121"/>
      <c r="AA208" s="121"/>
      <c r="AB208" s="121"/>
      <c r="AC208" s="121"/>
      <c r="AD208" s="121"/>
      <c r="AE208" s="121"/>
      <c r="AF208" s="121"/>
    </row>
    <row r="209" spans="26:32" s="34" customFormat="1" ht="18" customHeight="1" x14ac:dyDescent="0.15">
      <c r="Z209" s="121"/>
      <c r="AA209" s="121"/>
      <c r="AB209" s="121"/>
      <c r="AC209" s="121"/>
      <c r="AD209" s="121"/>
      <c r="AE209" s="121"/>
      <c r="AF209" s="121"/>
    </row>
    <row r="210" spans="26:32" s="34" customFormat="1" ht="18" customHeight="1" x14ac:dyDescent="0.15">
      <c r="Z210" s="121"/>
      <c r="AA210" s="121"/>
      <c r="AB210" s="121"/>
      <c r="AC210" s="121"/>
      <c r="AD210" s="121"/>
      <c r="AE210" s="121"/>
      <c r="AF210" s="121"/>
    </row>
    <row r="211" spans="26:32" s="34" customFormat="1" ht="18" customHeight="1" x14ac:dyDescent="0.15">
      <c r="Z211" s="121"/>
      <c r="AA211" s="121"/>
      <c r="AB211" s="121"/>
      <c r="AC211" s="121"/>
      <c r="AD211" s="121"/>
      <c r="AE211" s="121"/>
      <c r="AF211" s="121"/>
    </row>
    <row r="212" spans="26:32" s="34" customFormat="1" ht="18" customHeight="1" x14ac:dyDescent="0.15">
      <c r="Z212" s="121"/>
      <c r="AA212" s="121"/>
      <c r="AB212" s="121"/>
      <c r="AC212" s="121"/>
      <c r="AD212" s="121"/>
      <c r="AE212" s="121"/>
      <c r="AF212" s="121"/>
    </row>
    <row r="213" spans="26:32" s="34" customFormat="1" ht="18" customHeight="1" x14ac:dyDescent="0.15">
      <c r="Z213" s="121"/>
      <c r="AA213" s="121"/>
      <c r="AB213" s="121"/>
      <c r="AC213" s="121"/>
      <c r="AD213" s="121"/>
      <c r="AE213" s="121"/>
      <c r="AF213" s="121"/>
    </row>
    <row r="214" spans="26:32" s="34" customFormat="1" ht="18" customHeight="1" x14ac:dyDescent="0.15">
      <c r="Z214" s="121"/>
      <c r="AA214" s="121"/>
      <c r="AB214" s="121"/>
      <c r="AC214" s="121"/>
      <c r="AD214" s="121"/>
      <c r="AE214" s="121"/>
      <c r="AF214" s="121"/>
    </row>
    <row r="215" spans="26:32" s="34" customFormat="1" ht="18" customHeight="1" x14ac:dyDescent="0.15">
      <c r="Z215" s="121"/>
      <c r="AA215" s="121"/>
      <c r="AB215" s="121"/>
      <c r="AC215" s="121"/>
      <c r="AD215" s="121"/>
      <c r="AE215" s="121"/>
      <c r="AF215" s="121"/>
    </row>
    <row r="216" spans="26:32" s="34" customFormat="1" ht="18" customHeight="1" x14ac:dyDescent="0.15">
      <c r="Z216" s="121"/>
      <c r="AA216" s="121"/>
      <c r="AB216" s="121"/>
      <c r="AC216" s="121"/>
      <c r="AD216" s="121"/>
      <c r="AE216" s="121"/>
      <c r="AF216" s="121"/>
    </row>
    <row r="217" spans="26:32" s="34" customFormat="1" ht="18" customHeight="1" x14ac:dyDescent="0.15">
      <c r="Z217" s="121"/>
      <c r="AA217" s="121"/>
      <c r="AB217" s="121"/>
      <c r="AC217" s="121"/>
      <c r="AD217" s="121"/>
      <c r="AE217" s="121"/>
      <c r="AF217" s="121"/>
    </row>
    <row r="218" spans="26:32" s="34" customFormat="1" ht="18" customHeight="1" x14ac:dyDescent="0.15">
      <c r="Z218" s="121"/>
      <c r="AA218" s="121"/>
      <c r="AB218" s="121"/>
      <c r="AC218" s="121"/>
      <c r="AD218" s="121"/>
      <c r="AE218" s="121"/>
      <c r="AF218" s="121"/>
    </row>
    <row r="219" spans="26:32" s="34" customFormat="1" ht="18" customHeight="1" x14ac:dyDescent="0.15">
      <c r="Z219" s="121"/>
      <c r="AA219" s="121"/>
      <c r="AB219" s="121"/>
      <c r="AC219" s="121"/>
      <c r="AD219" s="121"/>
      <c r="AE219" s="121"/>
      <c r="AF219" s="121"/>
    </row>
    <row r="220" spans="26:32" s="34" customFormat="1" ht="18" customHeight="1" x14ac:dyDescent="0.15">
      <c r="Z220" s="121"/>
      <c r="AA220" s="121"/>
      <c r="AB220" s="121"/>
      <c r="AC220" s="121"/>
      <c r="AD220" s="121"/>
      <c r="AE220" s="121"/>
      <c r="AF220" s="121"/>
    </row>
    <row r="221" spans="26:32" s="34" customFormat="1" ht="18" customHeight="1" x14ac:dyDescent="0.15">
      <c r="Z221" s="121"/>
      <c r="AA221" s="121"/>
      <c r="AB221" s="121"/>
      <c r="AC221" s="121"/>
      <c r="AD221" s="121"/>
      <c r="AE221" s="121"/>
      <c r="AF221" s="121"/>
    </row>
    <row r="222" spans="26:32" s="34" customFormat="1" ht="18" customHeight="1" x14ac:dyDescent="0.15">
      <c r="Z222" s="121"/>
      <c r="AA222" s="121"/>
      <c r="AB222" s="121"/>
      <c r="AC222" s="121"/>
      <c r="AD222" s="121"/>
      <c r="AE222" s="121"/>
      <c r="AF222" s="121"/>
    </row>
    <row r="223" spans="26:32" s="34" customFormat="1" ht="18" customHeight="1" x14ac:dyDescent="0.15">
      <c r="Z223" s="121"/>
      <c r="AA223" s="121"/>
      <c r="AB223" s="121"/>
      <c r="AC223" s="121"/>
      <c r="AD223" s="121"/>
      <c r="AE223" s="121"/>
      <c r="AF223" s="121"/>
    </row>
    <row r="224" spans="26:32" s="34" customFormat="1" ht="18" customHeight="1" x14ac:dyDescent="0.15">
      <c r="Z224" s="121"/>
      <c r="AA224" s="121"/>
      <c r="AB224" s="121"/>
      <c r="AC224" s="121"/>
      <c r="AD224" s="121"/>
      <c r="AE224" s="121"/>
      <c r="AF224" s="121"/>
    </row>
    <row r="225" spans="26:32" s="34" customFormat="1" ht="18" customHeight="1" x14ac:dyDescent="0.15">
      <c r="Z225" s="121"/>
      <c r="AA225" s="121"/>
      <c r="AB225" s="121"/>
      <c r="AC225" s="121"/>
      <c r="AD225" s="121"/>
      <c r="AE225" s="121"/>
      <c r="AF225" s="121"/>
    </row>
    <row r="226" spans="26:32" s="34" customFormat="1" ht="18" customHeight="1" x14ac:dyDescent="0.15">
      <c r="Z226" s="121"/>
      <c r="AA226" s="121"/>
      <c r="AB226" s="121"/>
      <c r="AC226" s="121"/>
      <c r="AD226" s="121"/>
      <c r="AE226" s="121"/>
      <c r="AF226" s="121"/>
    </row>
    <row r="227" spans="26:32" s="34" customFormat="1" ht="18" customHeight="1" x14ac:dyDescent="0.15">
      <c r="Z227" s="121"/>
      <c r="AA227" s="121"/>
      <c r="AB227" s="121"/>
      <c r="AC227" s="121"/>
      <c r="AD227" s="121"/>
      <c r="AE227" s="121"/>
      <c r="AF227" s="121"/>
    </row>
    <row r="228" spans="26:32" s="34" customFormat="1" ht="18" customHeight="1" x14ac:dyDescent="0.15">
      <c r="Z228" s="121"/>
      <c r="AA228" s="121"/>
      <c r="AB228" s="121"/>
      <c r="AC228" s="121"/>
      <c r="AD228" s="121"/>
      <c r="AE228" s="121"/>
      <c r="AF228" s="121"/>
    </row>
    <row r="229" spans="26:32" s="34" customFormat="1" x14ac:dyDescent="0.15">
      <c r="Z229" s="121"/>
      <c r="AA229" s="121"/>
      <c r="AB229" s="121"/>
      <c r="AC229" s="121"/>
      <c r="AD229" s="121"/>
      <c r="AE229" s="121"/>
      <c r="AF229" s="121"/>
    </row>
    <row r="230" spans="26:32" s="34" customFormat="1" x14ac:dyDescent="0.15">
      <c r="Z230" s="121"/>
      <c r="AA230" s="121"/>
      <c r="AB230" s="121"/>
      <c r="AC230" s="121"/>
      <c r="AD230" s="121"/>
      <c r="AE230" s="121"/>
      <c r="AF230" s="121"/>
    </row>
    <row r="231" spans="26:32" s="34" customFormat="1" x14ac:dyDescent="0.15">
      <c r="Z231" s="121"/>
      <c r="AA231" s="121"/>
      <c r="AB231" s="121"/>
      <c r="AC231" s="121"/>
      <c r="AD231" s="121"/>
      <c r="AE231" s="121"/>
      <c r="AF231" s="121"/>
    </row>
    <row r="232" spans="26:32" s="34" customFormat="1" x14ac:dyDescent="0.15">
      <c r="Z232" s="121"/>
      <c r="AA232" s="121"/>
      <c r="AB232" s="121"/>
      <c r="AC232" s="121"/>
      <c r="AD232" s="121"/>
      <c r="AE232" s="121"/>
      <c r="AF232" s="121"/>
    </row>
    <row r="233" spans="26:32" s="34" customFormat="1" x14ac:dyDescent="0.15">
      <c r="Z233" s="121"/>
      <c r="AA233" s="121"/>
      <c r="AB233" s="121"/>
      <c r="AC233" s="121"/>
      <c r="AD233" s="121"/>
      <c r="AE233" s="121"/>
      <c r="AF233" s="121"/>
    </row>
    <row r="234" spans="26:32" s="34" customFormat="1" x14ac:dyDescent="0.15">
      <c r="Z234" s="121"/>
      <c r="AA234" s="121"/>
      <c r="AB234" s="121"/>
      <c r="AC234" s="121"/>
      <c r="AD234" s="121"/>
      <c r="AE234" s="121"/>
      <c r="AF234" s="121"/>
    </row>
    <row r="235" spans="26:32" s="34" customFormat="1" x14ac:dyDescent="0.15">
      <c r="Z235" s="121"/>
      <c r="AA235" s="121"/>
      <c r="AB235" s="121"/>
      <c r="AC235" s="121"/>
      <c r="AD235" s="121"/>
      <c r="AE235" s="121"/>
      <c r="AF235" s="121"/>
    </row>
    <row r="236" spans="26:32" s="34" customFormat="1" x14ac:dyDescent="0.15">
      <c r="Z236" s="121"/>
      <c r="AA236" s="121"/>
      <c r="AB236" s="121"/>
      <c r="AC236" s="121"/>
      <c r="AD236" s="121"/>
      <c r="AE236" s="121"/>
      <c r="AF236" s="121"/>
    </row>
    <row r="237" spans="26:32" s="34" customFormat="1" x14ac:dyDescent="0.15">
      <c r="Z237" s="121"/>
      <c r="AA237" s="121"/>
      <c r="AB237" s="121"/>
      <c r="AC237" s="121"/>
      <c r="AD237" s="121"/>
      <c r="AE237" s="121"/>
      <c r="AF237" s="121"/>
    </row>
    <row r="238" spans="26:32" s="34" customFormat="1" x14ac:dyDescent="0.15">
      <c r="Z238" s="121"/>
      <c r="AA238" s="121"/>
      <c r="AB238" s="121"/>
      <c r="AC238" s="121"/>
      <c r="AD238" s="121"/>
      <c r="AE238" s="121"/>
      <c r="AF238" s="121"/>
    </row>
    <row r="239" spans="26:32" s="34" customFormat="1" x14ac:dyDescent="0.15">
      <c r="Z239" s="121"/>
      <c r="AA239" s="121"/>
      <c r="AB239" s="121"/>
      <c r="AC239" s="121"/>
      <c r="AD239" s="121"/>
      <c r="AE239" s="121"/>
      <c r="AF239" s="121"/>
    </row>
    <row r="240" spans="26:32" s="34" customFormat="1" x14ac:dyDescent="0.15">
      <c r="Z240" s="121"/>
      <c r="AA240" s="121"/>
      <c r="AB240" s="121"/>
      <c r="AC240" s="121"/>
      <c r="AD240" s="121"/>
      <c r="AE240" s="121"/>
      <c r="AF240" s="121"/>
    </row>
    <row r="241" spans="26:32" s="34" customFormat="1" x14ac:dyDescent="0.15">
      <c r="Z241" s="121"/>
      <c r="AA241" s="121"/>
      <c r="AB241" s="121"/>
      <c r="AC241" s="121"/>
      <c r="AD241" s="121"/>
      <c r="AE241" s="121"/>
      <c r="AF241" s="121"/>
    </row>
    <row r="242" spans="26:32" s="34" customFormat="1" x14ac:dyDescent="0.15">
      <c r="Z242" s="121"/>
      <c r="AA242" s="121"/>
      <c r="AB242" s="121"/>
      <c r="AC242" s="121"/>
      <c r="AD242" s="121"/>
      <c r="AE242" s="121"/>
      <c r="AF242" s="121"/>
    </row>
    <row r="243" spans="26:32" s="34" customFormat="1" x14ac:dyDescent="0.15">
      <c r="Z243" s="121"/>
      <c r="AA243" s="121"/>
      <c r="AB243" s="121"/>
      <c r="AC243" s="121"/>
      <c r="AD243" s="121"/>
      <c r="AE243" s="121"/>
      <c r="AF243" s="121"/>
    </row>
    <row r="244" spans="26:32" s="34" customFormat="1" x14ac:dyDescent="0.15">
      <c r="Z244" s="121"/>
      <c r="AA244" s="121"/>
      <c r="AB244" s="121"/>
      <c r="AC244" s="121"/>
      <c r="AD244" s="121"/>
      <c r="AE244" s="121"/>
      <c r="AF244" s="121"/>
    </row>
    <row r="245" spans="26:32" s="34" customFormat="1" x14ac:dyDescent="0.15">
      <c r="Z245" s="121"/>
      <c r="AA245" s="121"/>
      <c r="AB245" s="121"/>
      <c r="AC245" s="121"/>
      <c r="AD245" s="121"/>
      <c r="AE245" s="121"/>
      <c r="AF245" s="121"/>
    </row>
    <row r="246" spans="26:32" s="34" customFormat="1" x14ac:dyDescent="0.15">
      <c r="Z246" s="121"/>
      <c r="AA246" s="121"/>
      <c r="AB246" s="121"/>
      <c r="AC246" s="121"/>
      <c r="AD246" s="121"/>
      <c r="AE246" s="121"/>
      <c r="AF246" s="121"/>
    </row>
    <row r="247" spans="26:32" s="34" customFormat="1" x14ac:dyDescent="0.15">
      <c r="Z247" s="121"/>
      <c r="AA247" s="121"/>
      <c r="AB247" s="121"/>
      <c r="AC247" s="121"/>
      <c r="AD247" s="121"/>
      <c r="AE247" s="121"/>
      <c r="AF247" s="121"/>
    </row>
    <row r="248" spans="26:32" s="34" customFormat="1" x14ac:dyDescent="0.15">
      <c r="Z248" s="121"/>
      <c r="AA248" s="121"/>
      <c r="AB248" s="121"/>
      <c r="AC248" s="121"/>
      <c r="AD248" s="121"/>
      <c r="AE248" s="121"/>
      <c r="AF248" s="121"/>
    </row>
    <row r="249" spans="26:32" s="34" customFormat="1" x14ac:dyDescent="0.15">
      <c r="Z249" s="121"/>
      <c r="AA249" s="121"/>
      <c r="AB249" s="121"/>
      <c r="AC249" s="121"/>
      <c r="AD249" s="121"/>
      <c r="AE249" s="121"/>
      <c r="AF249" s="121"/>
    </row>
    <row r="250" spans="26:32" s="34" customFormat="1" x14ac:dyDescent="0.15">
      <c r="Z250" s="121"/>
      <c r="AA250" s="121"/>
      <c r="AB250" s="121"/>
      <c r="AC250" s="121"/>
      <c r="AD250" s="121"/>
      <c r="AE250" s="121"/>
      <c r="AF250" s="121"/>
    </row>
    <row r="251" spans="26:32" s="34" customFormat="1" x14ac:dyDescent="0.15">
      <c r="Z251" s="121"/>
      <c r="AA251" s="121"/>
      <c r="AB251" s="121"/>
      <c r="AC251" s="121"/>
      <c r="AD251" s="121"/>
      <c r="AE251" s="121"/>
      <c r="AF251" s="121"/>
    </row>
    <row r="252" spans="26:32" s="34" customFormat="1" x14ac:dyDescent="0.15">
      <c r="Z252" s="121"/>
      <c r="AA252" s="121"/>
      <c r="AB252" s="121"/>
      <c r="AC252" s="121"/>
      <c r="AD252" s="121"/>
      <c r="AE252" s="121"/>
      <c r="AF252" s="121"/>
    </row>
    <row r="253" spans="26:32" s="34" customFormat="1" x14ac:dyDescent="0.15">
      <c r="Z253" s="121"/>
      <c r="AA253" s="121"/>
      <c r="AB253" s="121"/>
      <c r="AC253" s="121"/>
      <c r="AD253" s="121"/>
      <c r="AE253" s="121"/>
      <c r="AF253" s="121"/>
    </row>
    <row r="254" spans="26:32" s="34" customFormat="1" x14ac:dyDescent="0.15">
      <c r="Z254" s="121"/>
      <c r="AA254" s="121"/>
      <c r="AB254" s="121"/>
      <c r="AC254" s="121"/>
      <c r="AD254" s="121"/>
      <c r="AE254" s="121"/>
      <c r="AF254" s="121"/>
    </row>
    <row r="255" spans="26:32" s="34" customFormat="1" x14ac:dyDescent="0.15">
      <c r="Z255" s="121"/>
      <c r="AA255" s="121"/>
      <c r="AB255" s="121"/>
      <c r="AC255" s="121"/>
      <c r="AD255" s="121"/>
      <c r="AE255" s="121"/>
      <c r="AF255" s="121"/>
    </row>
    <row r="256" spans="26:32" s="34" customFormat="1" x14ac:dyDescent="0.15">
      <c r="Z256" s="121"/>
      <c r="AA256" s="121"/>
      <c r="AB256" s="121"/>
      <c r="AC256" s="121"/>
      <c r="AD256" s="121"/>
      <c r="AE256" s="121"/>
      <c r="AF256" s="121"/>
    </row>
    <row r="257" spans="26:32" s="34" customFormat="1" x14ac:dyDescent="0.15">
      <c r="Z257" s="121"/>
      <c r="AA257" s="121"/>
      <c r="AB257" s="121"/>
      <c r="AC257" s="121"/>
      <c r="AD257" s="121"/>
      <c r="AE257" s="121"/>
      <c r="AF257" s="121"/>
    </row>
    <row r="258" spans="26:32" s="34" customFormat="1" x14ac:dyDescent="0.15">
      <c r="Z258" s="121"/>
      <c r="AA258" s="121"/>
      <c r="AB258" s="121"/>
      <c r="AC258" s="121"/>
      <c r="AD258" s="121"/>
      <c r="AE258" s="121"/>
      <c r="AF258" s="121"/>
    </row>
    <row r="259" spans="26:32" s="34" customFormat="1" x14ac:dyDescent="0.15">
      <c r="Z259" s="121"/>
      <c r="AA259" s="121"/>
      <c r="AB259" s="121"/>
      <c r="AC259" s="121"/>
      <c r="AD259" s="121"/>
      <c r="AE259" s="121"/>
      <c r="AF259" s="121"/>
    </row>
    <row r="260" spans="26:32" s="34" customFormat="1" x14ac:dyDescent="0.15">
      <c r="Z260" s="121"/>
      <c r="AA260" s="121"/>
      <c r="AB260" s="121"/>
      <c r="AC260" s="121"/>
      <c r="AD260" s="121"/>
      <c r="AE260" s="121"/>
      <c r="AF260" s="121"/>
    </row>
    <row r="261" spans="26:32" s="34" customFormat="1" x14ac:dyDescent="0.15">
      <c r="Z261" s="121"/>
      <c r="AA261" s="121"/>
      <c r="AB261" s="121"/>
      <c r="AC261" s="121"/>
      <c r="AD261" s="121"/>
      <c r="AE261" s="121"/>
      <c r="AF261" s="121"/>
    </row>
    <row r="262" spans="26:32" s="34" customFormat="1" x14ac:dyDescent="0.15">
      <c r="Z262" s="121"/>
      <c r="AA262" s="121"/>
      <c r="AB262" s="121"/>
      <c r="AC262" s="121"/>
      <c r="AD262" s="121"/>
      <c r="AE262" s="121"/>
      <c r="AF262" s="121"/>
    </row>
    <row r="263" spans="26:32" s="34" customFormat="1" x14ac:dyDescent="0.15">
      <c r="Z263" s="121"/>
      <c r="AA263" s="121"/>
      <c r="AB263" s="121"/>
      <c r="AC263" s="121"/>
      <c r="AD263" s="121"/>
      <c r="AE263" s="121"/>
      <c r="AF263" s="121"/>
    </row>
    <row r="264" spans="26:32" s="34" customFormat="1" x14ac:dyDescent="0.15">
      <c r="Z264" s="121"/>
      <c r="AA264" s="121"/>
      <c r="AB264" s="121"/>
      <c r="AC264" s="121"/>
      <c r="AD264" s="121"/>
      <c r="AE264" s="121"/>
      <c r="AF264" s="121"/>
    </row>
    <row r="265" spans="26:32" s="34" customFormat="1" x14ac:dyDescent="0.15">
      <c r="Z265" s="121"/>
      <c r="AA265" s="121"/>
      <c r="AB265" s="121"/>
      <c r="AC265" s="121"/>
      <c r="AD265" s="121"/>
      <c r="AE265" s="121"/>
      <c r="AF265" s="121"/>
    </row>
    <row r="266" spans="26:32" s="34" customFormat="1" x14ac:dyDescent="0.15">
      <c r="Z266" s="121"/>
      <c r="AA266" s="121"/>
      <c r="AB266" s="121"/>
      <c r="AC266" s="121"/>
      <c r="AD266" s="121"/>
      <c r="AE266" s="121"/>
      <c r="AF266" s="121"/>
    </row>
    <row r="267" spans="26:32" s="34" customFormat="1" x14ac:dyDescent="0.15">
      <c r="Z267" s="121"/>
      <c r="AA267" s="121"/>
      <c r="AB267" s="121"/>
      <c r="AC267" s="121"/>
      <c r="AD267" s="121"/>
      <c r="AE267" s="121"/>
      <c r="AF267" s="121"/>
    </row>
    <row r="268" spans="26:32" s="34" customFormat="1" x14ac:dyDescent="0.15">
      <c r="Z268" s="121"/>
      <c r="AA268" s="121"/>
      <c r="AB268" s="121"/>
      <c r="AC268" s="121"/>
      <c r="AD268" s="121"/>
      <c r="AE268" s="121"/>
      <c r="AF268" s="121"/>
    </row>
    <row r="269" spans="26:32" s="34" customFormat="1" x14ac:dyDescent="0.15">
      <c r="Z269" s="121"/>
      <c r="AA269" s="121"/>
      <c r="AB269" s="121"/>
      <c r="AC269" s="121"/>
      <c r="AD269" s="121"/>
      <c r="AE269" s="121"/>
      <c r="AF269" s="121"/>
    </row>
    <row r="270" spans="26:32" s="34" customFormat="1" x14ac:dyDescent="0.15">
      <c r="Z270" s="121"/>
      <c r="AA270" s="121"/>
      <c r="AB270" s="121"/>
      <c r="AC270" s="121"/>
      <c r="AD270" s="121"/>
      <c r="AE270" s="121"/>
      <c r="AF270" s="121"/>
    </row>
    <row r="271" spans="26:32" s="34" customFormat="1" x14ac:dyDescent="0.15">
      <c r="Z271" s="121"/>
      <c r="AA271" s="121"/>
      <c r="AB271" s="121"/>
      <c r="AC271" s="121"/>
      <c r="AD271" s="121"/>
      <c r="AE271" s="121"/>
      <c r="AF271" s="121"/>
    </row>
    <row r="272" spans="26:32" s="34" customFormat="1" x14ac:dyDescent="0.15">
      <c r="Z272" s="121"/>
      <c r="AA272" s="121"/>
      <c r="AB272" s="121"/>
      <c r="AC272" s="121"/>
      <c r="AD272" s="121"/>
      <c r="AE272" s="121"/>
      <c r="AF272" s="121"/>
    </row>
    <row r="273" spans="26:32" s="34" customFormat="1" x14ac:dyDescent="0.15">
      <c r="Z273" s="121"/>
      <c r="AA273" s="121"/>
      <c r="AB273" s="121"/>
      <c r="AC273" s="121"/>
      <c r="AD273" s="121"/>
      <c r="AE273" s="121"/>
      <c r="AF273" s="121"/>
    </row>
    <row r="274" spans="26:32" s="34" customFormat="1" x14ac:dyDescent="0.15">
      <c r="Z274" s="121"/>
      <c r="AA274" s="121"/>
      <c r="AB274" s="121"/>
      <c r="AC274" s="121"/>
      <c r="AD274" s="121"/>
      <c r="AE274" s="121"/>
      <c r="AF274" s="121"/>
    </row>
    <row r="275" spans="26:32" s="34" customFormat="1" x14ac:dyDescent="0.15">
      <c r="Z275" s="121"/>
      <c r="AA275" s="121"/>
      <c r="AB275" s="121"/>
      <c r="AC275" s="121"/>
      <c r="AD275" s="121"/>
      <c r="AE275" s="121"/>
      <c r="AF275" s="121"/>
    </row>
    <row r="276" spans="26:32" s="34" customFormat="1" x14ac:dyDescent="0.15">
      <c r="Z276" s="121"/>
      <c r="AA276" s="121"/>
      <c r="AB276" s="121"/>
      <c r="AC276" s="121"/>
      <c r="AD276" s="121"/>
      <c r="AE276" s="121"/>
      <c r="AF276" s="121"/>
    </row>
    <row r="277" spans="26:32" s="34" customFormat="1" x14ac:dyDescent="0.15">
      <c r="Z277" s="121"/>
      <c r="AA277" s="121"/>
      <c r="AB277" s="121"/>
      <c r="AC277" s="121"/>
      <c r="AD277" s="121"/>
      <c r="AE277" s="121"/>
      <c r="AF277" s="121"/>
    </row>
    <row r="278" spans="26:32" s="34" customFormat="1" x14ac:dyDescent="0.15">
      <c r="Z278" s="121"/>
      <c r="AA278" s="121"/>
      <c r="AB278" s="121"/>
      <c r="AC278" s="121"/>
      <c r="AD278" s="121"/>
      <c r="AE278" s="121"/>
      <c r="AF278" s="121"/>
    </row>
    <row r="279" spans="26:32" s="34" customFormat="1" x14ac:dyDescent="0.15">
      <c r="Z279" s="121"/>
      <c r="AA279" s="121"/>
      <c r="AB279" s="121"/>
      <c r="AC279" s="121"/>
      <c r="AD279" s="121"/>
      <c r="AE279" s="121"/>
      <c r="AF279" s="121"/>
    </row>
    <row r="280" spans="26:32" s="34" customFormat="1" x14ac:dyDescent="0.15">
      <c r="Z280" s="121"/>
      <c r="AA280" s="121"/>
      <c r="AB280" s="121"/>
      <c r="AC280" s="121"/>
      <c r="AD280" s="121"/>
      <c r="AE280" s="121"/>
      <c r="AF280" s="121"/>
    </row>
    <row r="281" spans="26:32" s="34" customFormat="1" x14ac:dyDescent="0.15">
      <c r="Z281" s="121"/>
      <c r="AA281" s="121"/>
      <c r="AB281" s="121"/>
      <c r="AC281" s="121"/>
      <c r="AD281" s="121"/>
      <c r="AE281" s="121"/>
      <c r="AF281" s="121"/>
    </row>
    <row r="282" spans="26:32" s="34" customFormat="1" x14ac:dyDescent="0.15">
      <c r="Z282" s="121"/>
      <c r="AA282" s="121"/>
      <c r="AB282" s="121"/>
      <c r="AC282" s="121"/>
      <c r="AD282" s="121"/>
      <c r="AE282" s="121"/>
      <c r="AF282" s="121"/>
    </row>
    <row r="283" spans="26:32" s="34" customFormat="1" x14ac:dyDescent="0.15">
      <c r="Z283" s="121"/>
      <c r="AA283" s="121"/>
      <c r="AB283" s="121"/>
      <c r="AC283" s="121"/>
      <c r="AD283" s="121"/>
      <c r="AE283" s="121"/>
      <c r="AF283" s="121"/>
    </row>
    <row r="284" spans="26:32" s="34" customFormat="1" x14ac:dyDescent="0.15">
      <c r="Z284" s="121"/>
      <c r="AA284" s="121"/>
      <c r="AB284" s="121"/>
      <c r="AC284" s="121"/>
      <c r="AD284" s="121"/>
      <c r="AE284" s="121"/>
      <c r="AF284" s="121"/>
    </row>
    <row r="285" spans="26:32" s="34" customFormat="1" x14ac:dyDescent="0.15">
      <c r="Z285" s="121"/>
      <c r="AA285" s="121"/>
      <c r="AB285" s="121"/>
      <c r="AC285" s="121"/>
      <c r="AD285" s="121"/>
      <c r="AE285" s="121"/>
      <c r="AF285" s="121"/>
    </row>
    <row r="286" spans="26:32" s="34" customFormat="1" x14ac:dyDescent="0.15">
      <c r="Z286" s="121"/>
      <c r="AA286" s="121"/>
      <c r="AB286" s="121"/>
      <c r="AC286" s="121"/>
      <c r="AD286" s="121"/>
      <c r="AE286" s="121"/>
      <c r="AF286" s="121"/>
    </row>
    <row r="287" spans="26:32" s="34" customFormat="1" x14ac:dyDescent="0.15">
      <c r="Z287" s="121"/>
      <c r="AA287" s="121"/>
      <c r="AB287" s="121"/>
      <c r="AC287" s="121"/>
      <c r="AD287" s="121"/>
      <c r="AE287" s="121"/>
      <c r="AF287" s="121"/>
    </row>
    <row r="288" spans="26:32" s="34" customFormat="1" x14ac:dyDescent="0.15">
      <c r="Z288" s="121"/>
      <c r="AA288" s="121"/>
      <c r="AB288" s="121"/>
      <c r="AC288" s="121"/>
      <c r="AD288" s="121"/>
      <c r="AE288" s="121"/>
      <c r="AF288" s="121"/>
    </row>
    <row r="289" spans="26:32" s="34" customFormat="1" x14ac:dyDescent="0.15">
      <c r="Z289" s="121"/>
      <c r="AA289" s="121"/>
      <c r="AB289" s="121"/>
      <c r="AC289" s="121"/>
      <c r="AD289" s="121"/>
      <c r="AE289" s="121"/>
      <c r="AF289" s="121"/>
    </row>
    <row r="290" spans="26:32" s="34" customFormat="1" x14ac:dyDescent="0.15">
      <c r="Z290" s="121"/>
      <c r="AA290" s="121"/>
      <c r="AB290" s="121"/>
      <c r="AC290" s="121"/>
      <c r="AD290" s="121"/>
      <c r="AE290" s="121"/>
      <c r="AF290" s="121"/>
    </row>
    <row r="291" spans="26:32" s="34" customFormat="1" x14ac:dyDescent="0.15">
      <c r="Z291" s="121"/>
      <c r="AA291" s="121"/>
      <c r="AB291" s="121"/>
      <c r="AC291" s="121"/>
      <c r="AD291" s="121"/>
      <c r="AE291" s="121"/>
      <c r="AF291" s="121"/>
    </row>
    <row r="292" spans="26:32" s="34" customFormat="1" x14ac:dyDescent="0.15">
      <c r="Z292" s="121"/>
      <c r="AA292" s="121"/>
      <c r="AB292" s="121"/>
      <c r="AC292" s="121"/>
      <c r="AD292" s="121"/>
      <c r="AE292" s="121"/>
      <c r="AF292" s="121"/>
    </row>
    <row r="293" spans="26:32" s="34" customFormat="1" x14ac:dyDescent="0.15">
      <c r="Z293" s="121"/>
      <c r="AA293" s="121"/>
      <c r="AB293" s="121"/>
      <c r="AC293" s="121"/>
      <c r="AD293" s="121"/>
      <c r="AE293" s="121"/>
      <c r="AF293" s="121"/>
    </row>
    <row r="294" spans="26:32" s="34" customFormat="1" x14ac:dyDescent="0.15">
      <c r="Z294" s="121"/>
      <c r="AA294" s="121"/>
      <c r="AB294" s="121"/>
      <c r="AC294" s="121"/>
      <c r="AD294" s="121"/>
      <c r="AE294" s="121"/>
      <c r="AF294" s="121"/>
    </row>
    <row r="295" spans="26:32" s="34" customFormat="1" x14ac:dyDescent="0.15">
      <c r="Z295" s="121"/>
      <c r="AA295" s="121"/>
      <c r="AB295" s="121"/>
      <c r="AC295" s="121"/>
      <c r="AD295" s="121"/>
      <c r="AE295" s="121"/>
      <c r="AF295" s="121"/>
    </row>
    <row r="296" spans="26:32" s="34" customFormat="1" x14ac:dyDescent="0.15">
      <c r="Z296" s="121"/>
      <c r="AA296" s="121"/>
      <c r="AB296" s="121"/>
      <c r="AC296" s="121"/>
      <c r="AD296" s="121"/>
      <c r="AE296" s="121"/>
      <c r="AF296" s="121"/>
    </row>
    <row r="297" spans="26:32" s="34" customFormat="1" x14ac:dyDescent="0.15">
      <c r="Z297" s="121"/>
      <c r="AA297" s="121"/>
      <c r="AB297" s="121"/>
      <c r="AC297" s="121"/>
      <c r="AD297" s="121"/>
      <c r="AE297" s="121"/>
      <c r="AF297" s="121"/>
    </row>
    <row r="298" spans="26:32" s="34" customFormat="1" x14ac:dyDescent="0.15">
      <c r="Z298" s="121"/>
      <c r="AA298" s="121"/>
      <c r="AB298" s="121"/>
      <c r="AC298" s="121"/>
      <c r="AD298" s="121"/>
      <c r="AE298" s="121"/>
      <c r="AF298" s="121"/>
    </row>
    <row r="299" spans="26:32" s="34" customFormat="1" x14ac:dyDescent="0.15">
      <c r="Z299" s="121"/>
      <c r="AA299" s="121"/>
      <c r="AB299" s="121"/>
      <c r="AC299" s="121"/>
      <c r="AD299" s="121"/>
      <c r="AE299" s="121"/>
      <c r="AF299" s="121"/>
    </row>
    <row r="300" spans="26:32" s="34" customFormat="1" x14ac:dyDescent="0.15">
      <c r="Z300" s="121"/>
      <c r="AA300" s="121"/>
      <c r="AB300" s="121"/>
      <c r="AC300" s="121"/>
      <c r="AD300" s="121"/>
      <c r="AE300" s="121"/>
      <c r="AF300" s="121"/>
    </row>
    <row r="301" spans="26:32" s="34" customFormat="1" x14ac:dyDescent="0.15">
      <c r="Z301" s="121"/>
      <c r="AA301" s="121"/>
      <c r="AB301" s="121"/>
      <c r="AC301" s="121"/>
      <c r="AD301" s="121"/>
      <c r="AE301" s="121"/>
      <c r="AF301" s="121"/>
    </row>
    <row r="302" spans="26:32" s="34" customFormat="1" x14ac:dyDescent="0.15">
      <c r="Z302" s="121"/>
      <c r="AA302" s="121"/>
      <c r="AB302" s="121"/>
      <c r="AC302" s="121"/>
      <c r="AD302" s="121"/>
      <c r="AE302" s="121"/>
      <c r="AF302" s="121"/>
    </row>
    <row r="303" spans="26:32" s="34" customFormat="1" x14ac:dyDescent="0.15">
      <c r="Z303" s="121"/>
      <c r="AA303" s="121"/>
      <c r="AB303" s="121"/>
      <c r="AC303" s="121"/>
      <c r="AD303" s="121"/>
      <c r="AE303" s="121"/>
      <c r="AF303" s="121"/>
    </row>
    <row r="304" spans="26:32" s="34" customFormat="1" x14ac:dyDescent="0.15">
      <c r="Z304" s="121"/>
      <c r="AA304" s="121"/>
      <c r="AB304" s="121"/>
      <c r="AC304" s="121"/>
      <c r="AD304" s="121"/>
      <c r="AE304" s="121"/>
      <c r="AF304" s="121"/>
    </row>
    <row r="305" spans="26:32" s="34" customFormat="1" x14ac:dyDescent="0.15">
      <c r="Z305" s="121"/>
      <c r="AA305" s="121"/>
      <c r="AB305" s="121"/>
      <c r="AC305" s="121"/>
      <c r="AD305" s="121"/>
      <c r="AE305" s="121"/>
      <c r="AF305" s="121"/>
    </row>
    <row r="306" spans="26:32" s="34" customFormat="1" x14ac:dyDescent="0.15">
      <c r="Z306" s="121"/>
      <c r="AA306" s="121"/>
      <c r="AB306" s="121"/>
      <c r="AC306" s="121"/>
      <c r="AD306" s="121"/>
      <c r="AE306" s="121"/>
      <c r="AF306" s="121"/>
    </row>
    <row r="307" spans="26:32" s="34" customFormat="1" x14ac:dyDescent="0.15">
      <c r="Z307" s="121"/>
      <c r="AA307" s="121"/>
      <c r="AB307" s="121"/>
      <c r="AC307" s="121"/>
      <c r="AD307" s="121"/>
      <c r="AE307" s="121"/>
      <c r="AF307" s="121"/>
    </row>
    <row r="308" spans="26:32" s="34" customFormat="1" x14ac:dyDescent="0.15">
      <c r="Z308" s="121"/>
      <c r="AA308" s="121"/>
      <c r="AB308" s="121"/>
      <c r="AC308" s="121"/>
      <c r="AD308" s="121"/>
      <c r="AE308" s="121"/>
      <c r="AF308" s="121"/>
    </row>
    <row r="309" spans="26:32" s="34" customFormat="1" x14ac:dyDescent="0.15">
      <c r="Z309" s="121"/>
      <c r="AA309" s="121"/>
      <c r="AB309" s="121"/>
      <c r="AC309" s="121"/>
      <c r="AD309" s="121"/>
      <c r="AE309" s="121"/>
      <c r="AF309" s="121"/>
    </row>
    <row r="310" spans="26:32" s="34" customFormat="1" x14ac:dyDescent="0.15">
      <c r="Z310" s="121"/>
      <c r="AA310" s="121"/>
      <c r="AB310" s="121"/>
      <c r="AC310" s="121"/>
      <c r="AD310" s="121"/>
      <c r="AE310" s="121"/>
      <c r="AF310" s="121"/>
    </row>
    <row r="311" spans="26:32" s="34" customFormat="1" x14ac:dyDescent="0.15">
      <c r="Z311" s="121"/>
      <c r="AA311" s="121"/>
      <c r="AB311" s="121"/>
      <c r="AC311" s="121"/>
      <c r="AD311" s="121"/>
      <c r="AE311" s="121"/>
      <c r="AF311" s="121"/>
    </row>
    <row r="312" spans="26:32" s="34" customFormat="1" x14ac:dyDescent="0.15">
      <c r="Z312" s="121"/>
      <c r="AA312" s="121"/>
      <c r="AB312" s="121"/>
      <c r="AC312" s="121"/>
      <c r="AD312" s="121"/>
      <c r="AE312" s="121"/>
      <c r="AF312" s="121"/>
    </row>
    <row r="313" spans="26:32" s="34" customFormat="1" x14ac:dyDescent="0.15">
      <c r="Z313" s="121"/>
      <c r="AA313" s="121"/>
      <c r="AB313" s="121"/>
      <c r="AC313" s="121"/>
      <c r="AD313" s="121"/>
      <c r="AE313" s="121"/>
      <c r="AF313" s="121"/>
    </row>
    <row r="314" spans="26:32" s="34" customFormat="1" x14ac:dyDescent="0.15">
      <c r="Z314" s="121"/>
      <c r="AA314" s="121"/>
      <c r="AB314" s="121"/>
      <c r="AC314" s="121"/>
      <c r="AD314" s="121"/>
      <c r="AE314" s="121"/>
      <c r="AF314" s="121"/>
    </row>
    <row r="315" spans="26:32" s="34" customFormat="1" x14ac:dyDescent="0.15">
      <c r="Z315" s="121"/>
      <c r="AA315" s="121"/>
      <c r="AB315" s="121"/>
      <c r="AC315" s="121"/>
      <c r="AD315" s="121"/>
      <c r="AE315" s="121"/>
      <c r="AF315" s="121"/>
    </row>
    <row r="316" spans="26:32" s="34" customFormat="1" x14ac:dyDescent="0.15">
      <c r="Z316" s="121"/>
      <c r="AA316" s="121"/>
      <c r="AB316" s="121"/>
      <c r="AC316" s="121"/>
      <c r="AD316" s="121"/>
      <c r="AE316" s="121"/>
      <c r="AF316" s="121"/>
    </row>
    <row r="317" spans="26:32" s="34" customFormat="1" x14ac:dyDescent="0.15">
      <c r="Z317" s="121"/>
      <c r="AA317" s="121"/>
      <c r="AB317" s="121"/>
      <c r="AC317" s="121"/>
      <c r="AD317" s="121"/>
      <c r="AE317" s="121"/>
      <c r="AF317" s="121"/>
    </row>
    <row r="318" spans="26:32" s="34" customFormat="1" x14ac:dyDescent="0.15">
      <c r="Z318" s="121"/>
      <c r="AA318" s="121"/>
      <c r="AB318" s="121"/>
      <c r="AC318" s="121"/>
      <c r="AD318" s="121"/>
      <c r="AE318" s="121"/>
      <c r="AF318" s="121"/>
    </row>
    <row r="319" spans="26:32" s="34" customFormat="1" x14ac:dyDescent="0.15">
      <c r="Z319" s="121"/>
      <c r="AA319" s="121"/>
      <c r="AB319" s="121"/>
      <c r="AC319" s="121"/>
      <c r="AD319" s="121"/>
      <c r="AE319" s="121"/>
      <c r="AF319" s="121"/>
    </row>
    <row r="320" spans="26:32" s="34" customFormat="1" x14ac:dyDescent="0.15">
      <c r="Z320" s="121"/>
      <c r="AA320" s="121"/>
      <c r="AB320" s="121"/>
      <c r="AC320" s="121"/>
      <c r="AD320" s="121"/>
      <c r="AE320" s="121"/>
      <c r="AF320" s="121"/>
    </row>
    <row r="321" spans="26:32" s="34" customFormat="1" x14ac:dyDescent="0.15">
      <c r="Z321" s="121"/>
      <c r="AA321" s="121"/>
      <c r="AB321" s="121"/>
      <c r="AC321" s="121"/>
      <c r="AD321" s="121"/>
      <c r="AE321" s="121"/>
      <c r="AF321" s="121"/>
    </row>
    <row r="322" spans="26:32" s="34" customFormat="1" x14ac:dyDescent="0.15">
      <c r="Z322" s="121"/>
      <c r="AA322" s="121"/>
      <c r="AB322" s="121"/>
      <c r="AC322" s="121"/>
      <c r="AD322" s="121"/>
      <c r="AE322" s="121"/>
      <c r="AF322" s="121"/>
    </row>
    <row r="323" spans="26:32" s="34" customFormat="1" x14ac:dyDescent="0.15">
      <c r="Z323" s="121"/>
      <c r="AA323" s="121"/>
      <c r="AB323" s="121"/>
      <c r="AC323" s="121"/>
      <c r="AD323" s="121"/>
      <c r="AE323" s="121"/>
      <c r="AF323" s="121"/>
    </row>
    <row r="324" spans="26:32" s="34" customFormat="1" x14ac:dyDescent="0.15">
      <c r="Z324" s="121"/>
      <c r="AA324" s="121"/>
      <c r="AB324" s="121"/>
      <c r="AC324" s="121"/>
      <c r="AD324" s="121"/>
      <c r="AE324" s="121"/>
      <c r="AF324" s="121"/>
    </row>
    <row r="325" spans="26:32" s="34" customFormat="1" x14ac:dyDescent="0.15">
      <c r="Z325" s="121"/>
      <c r="AA325" s="121"/>
      <c r="AB325" s="121"/>
      <c r="AC325" s="121"/>
      <c r="AD325" s="121"/>
      <c r="AE325" s="121"/>
      <c r="AF325" s="121"/>
    </row>
    <row r="326" spans="26:32" s="34" customFormat="1" x14ac:dyDescent="0.15">
      <c r="Z326" s="121"/>
      <c r="AA326" s="121"/>
      <c r="AB326" s="121"/>
      <c r="AC326" s="121"/>
      <c r="AD326" s="121"/>
      <c r="AE326" s="121"/>
      <c r="AF326" s="121"/>
    </row>
    <row r="327" spans="26:32" s="34" customFormat="1" x14ac:dyDescent="0.15">
      <c r="Z327" s="121"/>
      <c r="AA327" s="121"/>
      <c r="AB327" s="121"/>
      <c r="AC327" s="121"/>
      <c r="AD327" s="121"/>
      <c r="AE327" s="121"/>
      <c r="AF327" s="121"/>
    </row>
    <row r="328" spans="26:32" s="34" customFormat="1" x14ac:dyDescent="0.15">
      <c r="Z328" s="121"/>
      <c r="AA328" s="121"/>
      <c r="AB328" s="121"/>
      <c r="AC328" s="121"/>
      <c r="AD328" s="121"/>
      <c r="AE328" s="121"/>
      <c r="AF328" s="121"/>
    </row>
    <row r="329" spans="26:32" s="34" customFormat="1" x14ac:dyDescent="0.15">
      <c r="Z329" s="121"/>
      <c r="AA329" s="121"/>
      <c r="AB329" s="121"/>
      <c r="AC329" s="121"/>
      <c r="AD329" s="121"/>
      <c r="AE329" s="121"/>
      <c r="AF329" s="121"/>
    </row>
    <row r="330" spans="26:32" s="34" customFormat="1" x14ac:dyDescent="0.15">
      <c r="Z330" s="121"/>
      <c r="AA330" s="121"/>
      <c r="AB330" s="121"/>
      <c r="AC330" s="121"/>
      <c r="AD330" s="121"/>
      <c r="AE330" s="121"/>
      <c r="AF330" s="121"/>
    </row>
    <row r="331" spans="26:32" s="34" customFormat="1" x14ac:dyDescent="0.15">
      <c r="Z331" s="121"/>
      <c r="AA331" s="121"/>
      <c r="AB331" s="121"/>
      <c r="AC331" s="121"/>
      <c r="AD331" s="121"/>
      <c r="AE331" s="121"/>
      <c r="AF331" s="121"/>
    </row>
    <row r="332" spans="26:32" s="34" customFormat="1" x14ac:dyDescent="0.15">
      <c r="Z332" s="121"/>
      <c r="AA332" s="121"/>
      <c r="AB332" s="121"/>
      <c r="AC332" s="121"/>
      <c r="AD332" s="121"/>
      <c r="AE332" s="121"/>
      <c r="AF332" s="121"/>
    </row>
    <row r="333" spans="26:32" s="34" customFormat="1" x14ac:dyDescent="0.15">
      <c r="Z333" s="121"/>
      <c r="AA333" s="121"/>
      <c r="AB333" s="121"/>
      <c r="AC333" s="121"/>
      <c r="AD333" s="121"/>
      <c r="AE333" s="121"/>
      <c r="AF333" s="121"/>
    </row>
    <row r="334" spans="26:32" s="34" customFormat="1" x14ac:dyDescent="0.15">
      <c r="Z334" s="121"/>
      <c r="AA334" s="121"/>
      <c r="AB334" s="121"/>
      <c r="AC334" s="121"/>
      <c r="AD334" s="121"/>
      <c r="AE334" s="121"/>
      <c r="AF334" s="121"/>
    </row>
    <row r="335" spans="26:32" s="34" customFormat="1" x14ac:dyDescent="0.15">
      <c r="Z335" s="121"/>
      <c r="AA335" s="121"/>
      <c r="AB335" s="121"/>
      <c r="AC335" s="121"/>
      <c r="AD335" s="121"/>
      <c r="AE335" s="121"/>
      <c r="AF335" s="121"/>
    </row>
    <row r="336" spans="26:32" s="34" customFormat="1" x14ac:dyDescent="0.15">
      <c r="Z336" s="121"/>
      <c r="AA336" s="121"/>
      <c r="AB336" s="121"/>
      <c r="AC336" s="121"/>
      <c r="AD336" s="121"/>
      <c r="AE336" s="121"/>
      <c r="AF336" s="121"/>
    </row>
    <row r="337" spans="26:32" s="34" customFormat="1" x14ac:dyDescent="0.15">
      <c r="Z337" s="121"/>
      <c r="AA337" s="121"/>
      <c r="AB337" s="121"/>
      <c r="AC337" s="121"/>
      <c r="AD337" s="121"/>
      <c r="AE337" s="121"/>
      <c r="AF337" s="121"/>
    </row>
    <row r="338" spans="26:32" s="34" customFormat="1" x14ac:dyDescent="0.15">
      <c r="Z338" s="121"/>
      <c r="AA338" s="121"/>
      <c r="AB338" s="121"/>
      <c r="AC338" s="121"/>
      <c r="AD338" s="121"/>
      <c r="AE338" s="121"/>
      <c r="AF338" s="121"/>
    </row>
    <row r="339" spans="26:32" s="34" customFormat="1" x14ac:dyDescent="0.15">
      <c r="Z339" s="121"/>
      <c r="AA339" s="121"/>
      <c r="AB339" s="121"/>
      <c r="AC339" s="121"/>
      <c r="AD339" s="121"/>
      <c r="AE339" s="121"/>
      <c r="AF339" s="121"/>
    </row>
    <row r="340" spans="26:32" s="34" customFormat="1" x14ac:dyDescent="0.15">
      <c r="Z340" s="121"/>
      <c r="AA340" s="121"/>
      <c r="AB340" s="121"/>
      <c r="AC340" s="121"/>
      <c r="AD340" s="121"/>
      <c r="AE340" s="121"/>
      <c r="AF340" s="121"/>
    </row>
    <row r="341" spans="26:32" s="34" customFormat="1" x14ac:dyDescent="0.15">
      <c r="Z341" s="121"/>
      <c r="AA341" s="121"/>
      <c r="AB341" s="121"/>
      <c r="AC341" s="121"/>
      <c r="AD341" s="121"/>
      <c r="AE341" s="121"/>
      <c r="AF341" s="121"/>
    </row>
    <row r="342" spans="26:32" s="34" customFormat="1" x14ac:dyDescent="0.15">
      <c r="Z342" s="121"/>
      <c r="AA342" s="121"/>
      <c r="AB342" s="121"/>
      <c r="AC342" s="121"/>
      <c r="AD342" s="121"/>
      <c r="AE342" s="121"/>
      <c r="AF342" s="121"/>
    </row>
    <row r="343" spans="26:32" s="34" customFormat="1" x14ac:dyDescent="0.15">
      <c r="Z343" s="121"/>
      <c r="AA343" s="121"/>
      <c r="AB343" s="121"/>
      <c r="AC343" s="121"/>
      <c r="AD343" s="121"/>
      <c r="AE343" s="121"/>
      <c r="AF343" s="121"/>
    </row>
    <row r="344" spans="26:32" s="34" customFormat="1" x14ac:dyDescent="0.15">
      <c r="Z344" s="121"/>
      <c r="AA344" s="121"/>
      <c r="AB344" s="121"/>
      <c r="AC344" s="121"/>
      <c r="AD344" s="121"/>
      <c r="AE344" s="121"/>
      <c r="AF344" s="121"/>
    </row>
    <row r="345" spans="26:32" s="34" customFormat="1" x14ac:dyDescent="0.15">
      <c r="Z345" s="121"/>
      <c r="AA345" s="121"/>
      <c r="AB345" s="121"/>
      <c r="AC345" s="121"/>
      <c r="AD345" s="121"/>
      <c r="AE345" s="121"/>
      <c r="AF345" s="121"/>
    </row>
    <row r="346" spans="26:32" s="34" customFormat="1" x14ac:dyDescent="0.15">
      <c r="Z346" s="121"/>
      <c r="AA346" s="121"/>
      <c r="AB346" s="121"/>
      <c r="AC346" s="121"/>
      <c r="AD346" s="121"/>
      <c r="AE346" s="121"/>
      <c r="AF346" s="121"/>
    </row>
    <row r="347" spans="26:32" s="34" customFormat="1" x14ac:dyDescent="0.15">
      <c r="Z347" s="121"/>
      <c r="AA347" s="121"/>
      <c r="AB347" s="121"/>
      <c r="AC347" s="121"/>
      <c r="AD347" s="121"/>
      <c r="AE347" s="121"/>
      <c r="AF347" s="121"/>
    </row>
    <row r="348" spans="26:32" s="34" customFormat="1" x14ac:dyDescent="0.15">
      <c r="Z348" s="121"/>
      <c r="AA348" s="121"/>
      <c r="AB348" s="121"/>
      <c r="AC348" s="121"/>
      <c r="AD348" s="121"/>
      <c r="AE348" s="121"/>
      <c r="AF348" s="121"/>
    </row>
    <row r="349" spans="26:32" s="34" customFormat="1" x14ac:dyDescent="0.15">
      <c r="Z349" s="121"/>
      <c r="AA349" s="121"/>
      <c r="AB349" s="121"/>
      <c r="AC349" s="121"/>
      <c r="AD349" s="121"/>
      <c r="AE349" s="121"/>
      <c r="AF349" s="121"/>
    </row>
    <row r="350" spans="26:32" s="34" customFormat="1" x14ac:dyDescent="0.15">
      <c r="Z350" s="121"/>
      <c r="AA350" s="121"/>
      <c r="AB350" s="121"/>
      <c r="AC350" s="121"/>
      <c r="AD350" s="121"/>
      <c r="AE350" s="121"/>
      <c r="AF350" s="121"/>
    </row>
    <row r="351" spans="26:32" s="34" customFormat="1" x14ac:dyDescent="0.15">
      <c r="Z351" s="121"/>
      <c r="AA351" s="121"/>
      <c r="AB351" s="121"/>
      <c r="AC351" s="121"/>
      <c r="AD351" s="121"/>
      <c r="AE351" s="121"/>
      <c r="AF351" s="121"/>
    </row>
    <row r="352" spans="26:32" s="34" customFormat="1" x14ac:dyDescent="0.15">
      <c r="Z352" s="121"/>
      <c r="AA352" s="121"/>
      <c r="AB352" s="121"/>
      <c r="AC352" s="121"/>
      <c r="AD352" s="121"/>
      <c r="AE352" s="121"/>
      <c r="AF352" s="121"/>
    </row>
    <row r="353" spans="26:32" s="34" customFormat="1" x14ac:dyDescent="0.15">
      <c r="Z353" s="121"/>
      <c r="AA353" s="121"/>
      <c r="AB353" s="121"/>
      <c r="AC353" s="121"/>
      <c r="AD353" s="121"/>
      <c r="AE353" s="121"/>
      <c r="AF353" s="121"/>
    </row>
    <row r="354" spans="26:32" s="34" customFormat="1" x14ac:dyDescent="0.15">
      <c r="Z354" s="121"/>
      <c r="AA354" s="121"/>
      <c r="AB354" s="121"/>
      <c r="AC354" s="121"/>
      <c r="AD354" s="121"/>
      <c r="AE354" s="121"/>
      <c r="AF354" s="121"/>
    </row>
    <row r="355" spans="26:32" s="34" customFormat="1" x14ac:dyDescent="0.15">
      <c r="Z355" s="121"/>
      <c r="AA355" s="121"/>
      <c r="AB355" s="121"/>
      <c r="AC355" s="121"/>
      <c r="AD355" s="121"/>
      <c r="AE355" s="121"/>
      <c r="AF355" s="121"/>
    </row>
    <row r="356" spans="26:32" s="34" customFormat="1" x14ac:dyDescent="0.15">
      <c r="Z356" s="121"/>
      <c r="AA356" s="121"/>
      <c r="AB356" s="121"/>
      <c r="AC356" s="121"/>
      <c r="AD356" s="121"/>
      <c r="AE356" s="121"/>
      <c r="AF356" s="121"/>
    </row>
    <row r="357" spans="26:32" s="34" customFormat="1" x14ac:dyDescent="0.15">
      <c r="Z357" s="121"/>
      <c r="AA357" s="121"/>
      <c r="AB357" s="121"/>
      <c r="AC357" s="121"/>
      <c r="AD357" s="121"/>
      <c r="AE357" s="121"/>
      <c r="AF357" s="121"/>
    </row>
    <row r="358" spans="26:32" s="34" customFormat="1" x14ac:dyDescent="0.15">
      <c r="Z358" s="121"/>
      <c r="AA358" s="121"/>
      <c r="AB358" s="121"/>
      <c r="AC358" s="121"/>
      <c r="AD358" s="121"/>
      <c r="AE358" s="121"/>
      <c r="AF358" s="121"/>
    </row>
    <row r="359" spans="26:32" s="34" customFormat="1" x14ac:dyDescent="0.15">
      <c r="Z359" s="121"/>
      <c r="AA359" s="121"/>
      <c r="AB359" s="121"/>
      <c r="AC359" s="121"/>
      <c r="AD359" s="121"/>
      <c r="AE359" s="121"/>
      <c r="AF359" s="121"/>
    </row>
    <row r="360" spans="26:32" s="34" customFormat="1" x14ac:dyDescent="0.15">
      <c r="Z360" s="121"/>
      <c r="AA360" s="121"/>
      <c r="AB360" s="121"/>
      <c r="AC360" s="121"/>
      <c r="AD360" s="121"/>
      <c r="AE360" s="121"/>
      <c r="AF360" s="121"/>
    </row>
    <row r="361" spans="26:32" s="34" customFormat="1" x14ac:dyDescent="0.15">
      <c r="Z361" s="121"/>
      <c r="AA361" s="121"/>
      <c r="AB361" s="121"/>
      <c r="AC361" s="121"/>
      <c r="AD361" s="121"/>
      <c r="AE361" s="121"/>
      <c r="AF361" s="121"/>
    </row>
    <row r="362" spans="26:32" s="34" customFormat="1" x14ac:dyDescent="0.15">
      <c r="Z362" s="121"/>
      <c r="AA362" s="121"/>
      <c r="AB362" s="121"/>
      <c r="AC362" s="121"/>
      <c r="AD362" s="121"/>
      <c r="AE362" s="121"/>
      <c r="AF362" s="121"/>
    </row>
    <row r="363" spans="26:32" s="34" customFormat="1" x14ac:dyDescent="0.15">
      <c r="Z363" s="121"/>
      <c r="AA363" s="121"/>
      <c r="AB363" s="121"/>
      <c r="AC363" s="121"/>
      <c r="AD363" s="121"/>
      <c r="AE363" s="121"/>
      <c r="AF363" s="121"/>
    </row>
    <row r="364" spans="26:32" s="34" customFormat="1" x14ac:dyDescent="0.15">
      <c r="Z364" s="121"/>
      <c r="AA364" s="121"/>
      <c r="AB364" s="121"/>
      <c r="AC364" s="121"/>
      <c r="AD364" s="121"/>
      <c r="AE364" s="121"/>
      <c r="AF364" s="121"/>
    </row>
    <row r="365" spans="26:32" s="34" customFormat="1" x14ac:dyDescent="0.15">
      <c r="Z365" s="121"/>
      <c r="AA365" s="121"/>
      <c r="AB365" s="121"/>
      <c r="AC365" s="121"/>
      <c r="AD365" s="121"/>
      <c r="AE365" s="121"/>
      <c r="AF365" s="121"/>
    </row>
    <row r="366" spans="26:32" s="34" customFormat="1" x14ac:dyDescent="0.15">
      <c r="Z366" s="121"/>
      <c r="AA366" s="121"/>
      <c r="AB366" s="121"/>
      <c r="AC366" s="121"/>
      <c r="AD366" s="121"/>
      <c r="AE366" s="121"/>
      <c r="AF366" s="121"/>
    </row>
    <row r="367" spans="26:32" s="34" customFormat="1" x14ac:dyDescent="0.15">
      <c r="Z367" s="121"/>
      <c r="AA367" s="121"/>
      <c r="AB367" s="121"/>
      <c r="AC367" s="121"/>
      <c r="AD367" s="121"/>
      <c r="AE367" s="121"/>
      <c r="AF367" s="121"/>
    </row>
    <row r="368" spans="26:32" s="34" customFormat="1" x14ac:dyDescent="0.15">
      <c r="Z368" s="121"/>
      <c r="AA368" s="121"/>
      <c r="AB368" s="121"/>
      <c r="AC368" s="121"/>
      <c r="AD368" s="121"/>
      <c r="AE368" s="121"/>
      <c r="AF368" s="121"/>
    </row>
    <row r="369" spans="26:32" s="34" customFormat="1" x14ac:dyDescent="0.15">
      <c r="Z369" s="121"/>
      <c r="AA369" s="121"/>
      <c r="AB369" s="121"/>
      <c r="AC369" s="121"/>
      <c r="AD369" s="121"/>
      <c r="AE369" s="121"/>
      <c r="AF369" s="121"/>
    </row>
    <row r="370" spans="26:32" s="34" customFormat="1" x14ac:dyDescent="0.15">
      <c r="Z370" s="121"/>
      <c r="AA370" s="121"/>
      <c r="AB370" s="121"/>
      <c r="AC370" s="121"/>
      <c r="AD370" s="121"/>
      <c r="AE370" s="121"/>
      <c r="AF370" s="121"/>
    </row>
    <row r="371" spans="26:32" s="34" customFormat="1" x14ac:dyDescent="0.15">
      <c r="Z371" s="121"/>
      <c r="AA371" s="121"/>
      <c r="AB371" s="121"/>
      <c r="AC371" s="121"/>
      <c r="AD371" s="121"/>
      <c r="AE371" s="121"/>
      <c r="AF371" s="121"/>
    </row>
    <row r="372" spans="26:32" s="34" customFormat="1" x14ac:dyDescent="0.15">
      <c r="Z372" s="121"/>
      <c r="AA372" s="121"/>
      <c r="AB372" s="121"/>
      <c r="AC372" s="121"/>
      <c r="AD372" s="121"/>
      <c r="AE372" s="121"/>
      <c r="AF372" s="121"/>
    </row>
    <row r="373" spans="26:32" s="34" customFormat="1" x14ac:dyDescent="0.15">
      <c r="Z373" s="121"/>
      <c r="AA373" s="121"/>
      <c r="AB373" s="121"/>
      <c r="AC373" s="121"/>
      <c r="AD373" s="121"/>
      <c r="AE373" s="121"/>
      <c r="AF373" s="121"/>
    </row>
    <row r="374" spans="26:32" s="34" customFormat="1" x14ac:dyDescent="0.15">
      <c r="Z374" s="121"/>
      <c r="AA374" s="121"/>
      <c r="AB374" s="121"/>
      <c r="AC374" s="121"/>
      <c r="AD374" s="121"/>
      <c r="AE374" s="121"/>
      <c r="AF374" s="121"/>
    </row>
    <row r="375" spans="26:32" s="34" customFormat="1" x14ac:dyDescent="0.15">
      <c r="Z375" s="121"/>
      <c r="AA375" s="121"/>
      <c r="AB375" s="121"/>
      <c r="AC375" s="121"/>
      <c r="AD375" s="121"/>
      <c r="AE375" s="121"/>
      <c r="AF375" s="121"/>
    </row>
    <row r="376" spans="26:32" s="34" customFormat="1" x14ac:dyDescent="0.15">
      <c r="Z376" s="121"/>
      <c r="AA376" s="121"/>
      <c r="AB376" s="121"/>
      <c r="AC376" s="121"/>
      <c r="AD376" s="121"/>
      <c r="AE376" s="121"/>
      <c r="AF376" s="121"/>
    </row>
    <row r="377" spans="26:32" s="34" customFormat="1" x14ac:dyDescent="0.15">
      <c r="Z377" s="121"/>
      <c r="AA377" s="121"/>
      <c r="AB377" s="121"/>
      <c r="AC377" s="121"/>
      <c r="AD377" s="121"/>
      <c r="AE377" s="121"/>
      <c r="AF377" s="121"/>
    </row>
    <row r="378" spans="26:32" s="34" customFormat="1" x14ac:dyDescent="0.15">
      <c r="Z378" s="121"/>
      <c r="AA378" s="121"/>
      <c r="AB378" s="121"/>
      <c r="AC378" s="121"/>
      <c r="AD378" s="121"/>
      <c r="AE378" s="121"/>
      <c r="AF378" s="121"/>
    </row>
    <row r="379" spans="26:32" s="34" customFormat="1" x14ac:dyDescent="0.15">
      <c r="Z379" s="121"/>
      <c r="AA379" s="121"/>
      <c r="AB379" s="121"/>
      <c r="AC379" s="121"/>
      <c r="AD379" s="121"/>
      <c r="AE379" s="121"/>
      <c r="AF379" s="121"/>
    </row>
    <row r="380" spans="26:32" s="34" customFormat="1" x14ac:dyDescent="0.15">
      <c r="Z380" s="121"/>
      <c r="AA380" s="121"/>
      <c r="AB380" s="121"/>
      <c r="AC380" s="121"/>
      <c r="AD380" s="121"/>
      <c r="AE380" s="121"/>
      <c r="AF380" s="121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rowBreaks count="1" manualBreakCount="1">
    <brk id="28" max="31" man="1"/>
  </rowBreaks>
  <colBreaks count="2" manualBreakCount="2">
    <brk id="12" max="46" man="1"/>
    <brk id="22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81"/>
  <sheetViews>
    <sheetView workbookViewId="0">
      <selection activeCell="B3" sqref="B3:Q3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94" customWidth="1"/>
    <col min="12" max="30" width="8.6640625" style="18" customWidth="1"/>
    <col min="31" max="16384" width="9" style="18"/>
  </cols>
  <sheetData>
    <row r="1" spans="1:17" ht="15" customHeight="1" x14ac:dyDescent="0.2">
      <c r="A1" s="31" t="s">
        <v>84</v>
      </c>
      <c r="L1" s="32" t="str">
        <f>[1]財政指標!$M$1</f>
        <v>鹿沼市</v>
      </c>
      <c r="P1" s="32" t="str">
        <f>[1]財政指標!$M$1</f>
        <v>鹿沼市</v>
      </c>
    </row>
    <row r="2" spans="1:17" ht="15" customHeight="1" x14ac:dyDescent="0.15">
      <c r="M2" s="18" t="s">
        <v>149</v>
      </c>
      <c r="Q2" s="18" t="s">
        <v>149</v>
      </c>
    </row>
    <row r="3" spans="1:17" ht="18" customHeight="1" x14ac:dyDescent="0.15">
      <c r="A3" s="17"/>
      <c r="B3" s="17" t="s">
        <v>169</v>
      </c>
      <c r="C3" s="17" t="s">
        <v>170</v>
      </c>
      <c r="D3" s="17" t="s">
        <v>172</v>
      </c>
      <c r="E3" s="17" t="s">
        <v>174</v>
      </c>
      <c r="F3" s="17" t="s">
        <v>176</v>
      </c>
      <c r="G3" s="17" t="s">
        <v>178</v>
      </c>
      <c r="H3" s="17" t="s">
        <v>180</v>
      </c>
      <c r="I3" s="17" t="s">
        <v>182</v>
      </c>
      <c r="J3" s="14" t="s">
        <v>207</v>
      </c>
      <c r="K3" s="14" t="s">
        <v>208</v>
      </c>
      <c r="L3" s="95" t="s">
        <v>188</v>
      </c>
      <c r="M3" s="95" t="s">
        <v>190</v>
      </c>
      <c r="N3" s="95" t="s">
        <v>192</v>
      </c>
      <c r="O3" s="2" t="s">
        <v>214</v>
      </c>
      <c r="P3" s="2" t="s">
        <v>196</v>
      </c>
      <c r="Q3" s="2" t="s">
        <v>161</v>
      </c>
    </row>
    <row r="4" spans="1:17" ht="18" customHeight="1" x14ac:dyDescent="0.15">
      <c r="A4" s="19" t="s">
        <v>76</v>
      </c>
      <c r="B4" s="16">
        <v>252201</v>
      </c>
      <c r="C4" s="17">
        <v>282076</v>
      </c>
      <c r="D4" s="17">
        <v>280922</v>
      </c>
      <c r="E4" s="17">
        <v>299934</v>
      </c>
      <c r="F4" s="17">
        <v>287294</v>
      </c>
      <c r="G4" s="17">
        <v>301618</v>
      </c>
      <c r="H4" s="17">
        <v>297620</v>
      </c>
      <c r="I4" s="17">
        <v>312028</v>
      </c>
      <c r="J4" s="96">
        <v>320368</v>
      </c>
      <c r="K4" s="13">
        <v>300158</v>
      </c>
      <c r="L4" s="52">
        <v>298425</v>
      </c>
      <c r="M4" s="52">
        <v>310605</v>
      </c>
      <c r="N4" s="52">
        <v>302448</v>
      </c>
      <c r="O4" s="52">
        <v>300764</v>
      </c>
      <c r="P4" s="52">
        <v>283963</v>
      </c>
      <c r="Q4" s="52">
        <v>316426</v>
      </c>
    </row>
    <row r="5" spans="1:17" ht="18" customHeight="1" x14ac:dyDescent="0.15">
      <c r="A5" s="19" t="s">
        <v>75</v>
      </c>
      <c r="B5" s="16">
        <v>3362702</v>
      </c>
      <c r="C5" s="17">
        <v>2873626</v>
      </c>
      <c r="D5" s="17">
        <v>3502986</v>
      </c>
      <c r="E5" s="17">
        <v>3288457</v>
      </c>
      <c r="F5" s="17">
        <v>3891297</v>
      </c>
      <c r="G5" s="17">
        <v>4053095</v>
      </c>
      <c r="H5" s="17">
        <v>4011492</v>
      </c>
      <c r="I5" s="17">
        <v>3715402</v>
      </c>
      <c r="J5" s="96">
        <v>3266686</v>
      </c>
      <c r="K5" s="13">
        <v>3757590</v>
      </c>
      <c r="L5" s="52">
        <v>3990898</v>
      </c>
      <c r="M5" s="52">
        <v>4470891</v>
      </c>
      <c r="N5" s="52">
        <v>4196444</v>
      </c>
      <c r="O5" s="52">
        <v>3874612</v>
      </c>
      <c r="P5" s="52">
        <v>4912311</v>
      </c>
      <c r="Q5" s="52">
        <v>4420668</v>
      </c>
    </row>
    <row r="6" spans="1:17" ht="18" customHeight="1" x14ac:dyDescent="0.15">
      <c r="A6" s="19" t="s">
        <v>77</v>
      </c>
      <c r="B6" s="16">
        <v>3015737</v>
      </c>
      <c r="C6" s="17">
        <v>3384045</v>
      </c>
      <c r="D6" s="17">
        <v>3609591</v>
      </c>
      <c r="E6" s="17">
        <v>4081816</v>
      </c>
      <c r="F6" s="17">
        <v>4403729</v>
      </c>
      <c r="G6" s="17">
        <v>4587974</v>
      </c>
      <c r="H6" s="17">
        <v>5198734</v>
      </c>
      <c r="I6" s="17">
        <v>5977467</v>
      </c>
      <c r="J6" s="96">
        <v>6399020</v>
      </c>
      <c r="K6" s="94">
        <v>6775244</v>
      </c>
      <c r="L6" s="52">
        <v>7995311</v>
      </c>
      <c r="M6" s="52">
        <v>5793380</v>
      </c>
      <c r="N6" s="52">
        <v>6375472</v>
      </c>
      <c r="O6" s="52">
        <v>6602208</v>
      </c>
      <c r="P6" s="52">
        <v>7093091</v>
      </c>
      <c r="Q6" s="52">
        <v>7553183</v>
      </c>
    </row>
    <row r="7" spans="1:17" ht="18" customHeight="1" x14ac:dyDescent="0.15">
      <c r="A7" s="19" t="s">
        <v>86</v>
      </c>
      <c r="B7" s="16">
        <v>1406961</v>
      </c>
      <c r="C7" s="17">
        <v>1713247</v>
      </c>
      <c r="D7" s="17">
        <v>2292366</v>
      </c>
      <c r="E7" s="17">
        <v>5596443</v>
      </c>
      <c r="F7" s="17">
        <v>4606711</v>
      </c>
      <c r="G7" s="17">
        <v>3184783</v>
      </c>
      <c r="H7" s="17">
        <v>4064620</v>
      </c>
      <c r="I7" s="17">
        <v>2939759</v>
      </c>
      <c r="J7" s="96">
        <v>2101010</v>
      </c>
      <c r="K7" s="13">
        <v>2191822</v>
      </c>
      <c r="L7" s="52">
        <v>2272155</v>
      </c>
      <c r="M7" s="52">
        <v>2355746</v>
      </c>
      <c r="N7" s="52">
        <v>2612884</v>
      </c>
      <c r="O7" s="52">
        <v>2685466</v>
      </c>
      <c r="P7" s="52">
        <v>2369404</v>
      </c>
      <c r="Q7" s="52">
        <v>2403397</v>
      </c>
    </row>
    <row r="8" spans="1:17" ht="18" customHeight="1" x14ac:dyDescent="0.15">
      <c r="A8" s="19" t="s">
        <v>87</v>
      </c>
      <c r="B8" s="16">
        <v>134852</v>
      </c>
      <c r="C8" s="17">
        <v>141653</v>
      </c>
      <c r="D8" s="17">
        <v>148845</v>
      </c>
      <c r="E8" s="17">
        <v>159968</v>
      </c>
      <c r="F8" s="17">
        <v>176493</v>
      </c>
      <c r="G8" s="17">
        <v>206740</v>
      </c>
      <c r="H8" s="17">
        <v>218748</v>
      </c>
      <c r="I8" s="17">
        <v>301471</v>
      </c>
      <c r="J8" s="96">
        <v>223989</v>
      </c>
      <c r="K8" s="13">
        <v>220486</v>
      </c>
      <c r="L8" s="52">
        <v>185901</v>
      </c>
      <c r="M8" s="52">
        <v>172391</v>
      </c>
      <c r="N8" s="52">
        <v>179099</v>
      </c>
      <c r="O8" s="52">
        <v>153402</v>
      </c>
      <c r="P8" s="52">
        <v>143900</v>
      </c>
      <c r="Q8" s="52">
        <v>135886</v>
      </c>
    </row>
    <row r="9" spans="1:17" ht="18" customHeight="1" x14ac:dyDescent="0.15">
      <c r="A9" s="19" t="s">
        <v>88</v>
      </c>
      <c r="B9" s="16">
        <v>932413</v>
      </c>
      <c r="C9" s="17">
        <v>1059580</v>
      </c>
      <c r="D9" s="17">
        <v>1103367</v>
      </c>
      <c r="E9" s="17">
        <v>1102599</v>
      </c>
      <c r="F9" s="17">
        <v>2482151</v>
      </c>
      <c r="G9" s="17">
        <v>1921075</v>
      </c>
      <c r="H9" s="17">
        <v>1135817</v>
      </c>
      <c r="I9" s="17">
        <v>1614010</v>
      </c>
      <c r="J9" s="96">
        <v>1853692</v>
      </c>
      <c r="K9" s="13">
        <v>1279115</v>
      </c>
      <c r="L9" s="52">
        <v>940414</v>
      </c>
      <c r="M9" s="52">
        <v>917627</v>
      </c>
      <c r="N9" s="52">
        <v>826658</v>
      </c>
      <c r="O9" s="52">
        <v>775977</v>
      </c>
      <c r="P9" s="52">
        <v>870788</v>
      </c>
      <c r="Q9" s="52">
        <v>1490719</v>
      </c>
    </row>
    <row r="10" spans="1:17" ht="18" customHeight="1" x14ac:dyDescent="0.15">
      <c r="A10" s="19" t="s">
        <v>89</v>
      </c>
      <c r="B10" s="16">
        <v>1274634</v>
      </c>
      <c r="C10" s="17">
        <v>1537813</v>
      </c>
      <c r="D10" s="17">
        <v>1399057</v>
      </c>
      <c r="E10" s="17">
        <v>1494626</v>
      </c>
      <c r="F10" s="17">
        <v>1861822</v>
      </c>
      <c r="G10" s="17">
        <v>2316532</v>
      </c>
      <c r="H10" s="17">
        <v>2589743</v>
      </c>
      <c r="I10" s="17">
        <v>2542617</v>
      </c>
      <c r="J10" s="96">
        <v>2332437</v>
      </c>
      <c r="K10" s="13">
        <v>2389333</v>
      </c>
      <c r="L10" s="52">
        <v>1885923</v>
      </c>
      <c r="M10" s="52">
        <v>1711782</v>
      </c>
      <c r="N10" s="52">
        <v>1569980</v>
      </c>
      <c r="O10" s="52">
        <v>1497268</v>
      </c>
      <c r="P10" s="52">
        <v>1490426</v>
      </c>
      <c r="Q10" s="52">
        <v>2000283</v>
      </c>
    </row>
    <row r="11" spans="1:17" ht="18" customHeight="1" x14ac:dyDescent="0.15">
      <c r="A11" s="19" t="s">
        <v>90</v>
      </c>
      <c r="B11" s="16">
        <v>6635547</v>
      </c>
      <c r="C11" s="17">
        <v>8355956</v>
      </c>
      <c r="D11" s="17">
        <v>8187788</v>
      </c>
      <c r="E11" s="17">
        <v>9005902</v>
      </c>
      <c r="F11" s="17">
        <v>8105096</v>
      </c>
      <c r="G11" s="17">
        <v>8586598</v>
      </c>
      <c r="H11" s="17">
        <v>7629378</v>
      </c>
      <c r="I11" s="17">
        <v>7383465</v>
      </c>
      <c r="J11" s="96">
        <v>7627984</v>
      </c>
      <c r="K11" s="96">
        <v>6496165</v>
      </c>
      <c r="L11" s="52">
        <v>5605281</v>
      </c>
      <c r="M11" s="52">
        <v>6976388</v>
      </c>
      <c r="N11" s="52">
        <v>6977554</v>
      </c>
      <c r="O11" s="52">
        <v>6242753</v>
      </c>
      <c r="P11" s="52">
        <v>5720109</v>
      </c>
      <c r="Q11" s="52">
        <v>5405729</v>
      </c>
    </row>
    <row r="12" spans="1:17" ht="18" customHeight="1" x14ac:dyDescent="0.15">
      <c r="A12" s="19" t="s">
        <v>91</v>
      </c>
      <c r="B12" s="16">
        <v>913199</v>
      </c>
      <c r="C12" s="17">
        <v>1324439</v>
      </c>
      <c r="D12" s="17">
        <v>832838</v>
      </c>
      <c r="E12" s="17">
        <v>849292</v>
      </c>
      <c r="F12" s="17">
        <v>988570</v>
      </c>
      <c r="G12" s="17">
        <v>1002674</v>
      </c>
      <c r="H12" s="17">
        <v>1052122</v>
      </c>
      <c r="I12" s="17">
        <v>1197260</v>
      </c>
      <c r="J12" s="96">
        <v>1326925</v>
      </c>
      <c r="K12" s="96">
        <v>1114912</v>
      </c>
      <c r="L12" s="52">
        <v>1194816</v>
      </c>
      <c r="M12" s="52">
        <v>1094755</v>
      </c>
      <c r="N12" s="52">
        <v>1115346</v>
      </c>
      <c r="O12" s="52">
        <v>1160397</v>
      </c>
      <c r="P12" s="52">
        <v>1147824</v>
      </c>
      <c r="Q12" s="52">
        <v>1080342</v>
      </c>
    </row>
    <row r="13" spans="1:17" ht="18" customHeight="1" x14ac:dyDescent="0.15">
      <c r="A13" s="19" t="s">
        <v>92</v>
      </c>
      <c r="B13" s="16">
        <v>3990080</v>
      </c>
      <c r="C13" s="17">
        <v>3825690</v>
      </c>
      <c r="D13" s="17">
        <v>4451742</v>
      </c>
      <c r="E13" s="17">
        <v>4659746</v>
      </c>
      <c r="F13" s="17">
        <v>3669171</v>
      </c>
      <c r="G13" s="17">
        <v>6217279</v>
      </c>
      <c r="H13" s="17">
        <v>4272653</v>
      </c>
      <c r="I13" s="17">
        <v>5731024</v>
      </c>
      <c r="J13" s="96">
        <v>7076688</v>
      </c>
      <c r="K13" s="96">
        <v>7064360</v>
      </c>
      <c r="L13" s="52">
        <v>4743025</v>
      </c>
      <c r="M13" s="52">
        <v>3844228</v>
      </c>
      <c r="N13" s="52">
        <v>5138777</v>
      </c>
      <c r="O13" s="52">
        <v>4844046</v>
      </c>
      <c r="P13" s="52">
        <v>4131654</v>
      </c>
      <c r="Q13" s="52">
        <v>4516964</v>
      </c>
    </row>
    <row r="14" spans="1:17" ht="18" customHeight="1" x14ac:dyDescent="0.15">
      <c r="A14" s="19" t="s">
        <v>93</v>
      </c>
      <c r="B14" s="16">
        <v>223772</v>
      </c>
      <c r="C14" s="17">
        <v>357506</v>
      </c>
      <c r="D14" s="17">
        <v>457300</v>
      </c>
      <c r="E14" s="17">
        <v>223166</v>
      </c>
      <c r="F14" s="17">
        <v>199473</v>
      </c>
      <c r="G14" s="17">
        <v>54809</v>
      </c>
      <c r="H14" s="17">
        <v>84776</v>
      </c>
      <c r="I14" s="17">
        <v>27842</v>
      </c>
      <c r="J14" s="96">
        <v>46530</v>
      </c>
      <c r="K14" s="96">
        <v>355128</v>
      </c>
      <c r="L14" s="52">
        <v>153821</v>
      </c>
      <c r="M14" s="52">
        <v>30432</v>
      </c>
      <c r="N14" s="52">
        <v>31232</v>
      </c>
      <c r="O14" s="52">
        <v>151135</v>
      </c>
      <c r="P14" s="52">
        <v>28385</v>
      </c>
      <c r="Q14" s="52">
        <v>6205</v>
      </c>
    </row>
    <row r="15" spans="1:17" ht="18" customHeight="1" x14ac:dyDescent="0.15">
      <c r="A15" s="19" t="s">
        <v>94</v>
      </c>
      <c r="B15" s="16">
        <v>1977822</v>
      </c>
      <c r="C15" s="17">
        <v>2043867</v>
      </c>
      <c r="D15" s="17">
        <v>2099965</v>
      </c>
      <c r="E15" s="17">
        <v>2159877</v>
      </c>
      <c r="F15" s="17">
        <v>2225136</v>
      </c>
      <c r="G15" s="17">
        <v>2256888</v>
      </c>
      <c r="H15" s="17">
        <v>2462491</v>
      </c>
      <c r="I15" s="17">
        <v>2793463</v>
      </c>
      <c r="J15" s="96">
        <v>3118566</v>
      </c>
      <c r="K15" s="13">
        <v>3407741</v>
      </c>
      <c r="L15" s="52">
        <v>3784958</v>
      </c>
      <c r="M15" s="52">
        <v>3926477</v>
      </c>
      <c r="N15" s="52">
        <v>3859104</v>
      </c>
      <c r="O15" s="52">
        <v>3633253</v>
      </c>
      <c r="P15" s="52">
        <v>3641333</v>
      </c>
      <c r="Q15" s="52">
        <v>3623143</v>
      </c>
    </row>
    <row r="16" spans="1:17" ht="18" customHeight="1" x14ac:dyDescent="0.15">
      <c r="A16" s="19" t="s">
        <v>73</v>
      </c>
      <c r="B16" s="16">
        <v>0</v>
      </c>
      <c r="C16" s="17">
        <v>0</v>
      </c>
      <c r="D16" s="17">
        <v>95821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96">
        <v>0</v>
      </c>
      <c r="K16" s="13">
        <v>0</v>
      </c>
      <c r="L16" s="52">
        <v>33550</v>
      </c>
      <c r="M16" s="52">
        <v>16104</v>
      </c>
      <c r="N16" s="52">
        <v>32208</v>
      </c>
      <c r="O16" s="52">
        <v>29524</v>
      </c>
      <c r="P16" s="52">
        <v>0</v>
      </c>
      <c r="Q16" s="52">
        <v>1</v>
      </c>
    </row>
    <row r="17" spans="1:17" ht="18" customHeight="1" x14ac:dyDescent="0.15">
      <c r="A17" s="19" t="s">
        <v>96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96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</v>
      </c>
    </row>
    <row r="18" spans="1:17" ht="18" customHeight="1" x14ac:dyDescent="0.15">
      <c r="A18" s="19" t="s">
        <v>95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96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</v>
      </c>
    </row>
    <row r="19" spans="1:17" ht="18" customHeight="1" x14ac:dyDescent="0.15">
      <c r="A19" s="19" t="s">
        <v>97</v>
      </c>
      <c r="B19" s="16">
        <f t="shared" ref="B19:Q19" si="0">SUM(B4:B18)</f>
        <v>24119920</v>
      </c>
      <c r="C19" s="17">
        <f t="shared" si="0"/>
        <v>26899498</v>
      </c>
      <c r="D19" s="17">
        <f t="shared" si="0"/>
        <v>28462588</v>
      </c>
      <c r="E19" s="17">
        <f t="shared" si="0"/>
        <v>32921826</v>
      </c>
      <c r="F19" s="17">
        <f t="shared" si="0"/>
        <v>32896943</v>
      </c>
      <c r="G19" s="17">
        <f t="shared" si="0"/>
        <v>34690065</v>
      </c>
      <c r="H19" s="17">
        <f t="shared" si="0"/>
        <v>33018194</v>
      </c>
      <c r="I19" s="17">
        <f t="shared" si="0"/>
        <v>34535808</v>
      </c>
      <c r="J19" s="17">
        <f t="shared" si="0"/>
        <v>35693895</v>
      </c>
      <c r="K19" s="17">
        <f t="shared" si="0"/>
        <v>35352054</v>
      </c>
      <c r="L19" s="53">
        <f t="shared" si="0"/>
        <v>33084478</v>
      </c>
      <c r="M19" s="53">
        <f t="shared" si="0"/>
        <v>31620806</v>
      </c>
      <c r="N19" s="53">
        <f t="shared" si="0"/>
        <v>33217206</v>
      </c>
      <c r="O19" s="53">
        <f t="shared" si="0"/>
        <v>31950805</v>
      </c>
      <c r="P19" s="53">
        <f t="shared" si="0"/>
        <v>31833188</v>
      </c>
      <c r="Q19" s="53">
        <f t="shared" si="0"/>
        <v>32952948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85</v>
      </c>
      <c r="L30" s="32"/>
      <c r="M30" s="32" t="str">
        <f>[1]財政指標!$M$1</f>
        <v>鹿沼市</v>
      </c>
      <c r="P30" s="32"/>
      <c r="Q30" s="32" t="str">
        <f>[1]財政指標!$M$1</f>
        <v>鹿沼市</v>
      </c>
    </row>
    <row r="31" spans="1:17" ht="18" customHeight="1" x14ac:dyDescent="0.15"/>
    <row r="32" spans="1:17" ht="18" customHeight="1" x14ac:dyDescent="0.15">
      <c r="A32" s="17"/>
      <c r="B32" s="17" t="s">
        <v>169</v>
      </c>
      <c r="C32" s="17" t="s">
        <v>170</v>
      </c>
      <c r="D32" s="17" t="s">
        <v>172</v>
      </c>
      <c r="E32" s="17" t="s">
        <v>174</v>
      </c>
      <c r="F32" s="17" t="s">
        <v>176</v>
      </c>
      <c r="G32" s="17" t="s">
        <v>178</v>
      </c>
      <c r="H32" s="17" t="s">
        <v>180</v>
      </c>
      <c r="I32" s="17" t="s">
        <v>182</v>
      </c>
      <c r="J32" s="14" t="s">
        <v>207</v>
      </c>
      <c r="K32" s="14" t="s">
        <v>208</v>
      </c>
      <c r="L32" s="12" t="s">
        <v>188</v>
      </c>
      <c r="M32" s="95" t="s">
        <v>190</v>
      </c>
      <c r="N32" s="95" t="s">
        <v>192</v>
      </c>
      <c r="O32" s="2" t="s">
        <v>214</v>
      </c>
      <c r="P32" s="2" t="s">
        <v>196</v>
      </c>
      <c r="Q32" s="2" t="s">
        <v>161</v>
      </c>
    </row>
    <row r="33" spans="1:17" s="34" customFormat="1" ht="18" customHeight="1" x14ac:dyDescent="0.15">
      <c r="A33" s="19" t="s">
        <v>76</v>
      </c>
      <c r="B33" s="33">
        <f t="shared" ref="B33:Q33" si="1">B4/B$19*100</f>
        <v>1.04561292077254</v>
      </c>
      <c r="C33" s="33">
        <f t="shared" si="1"/>
        <v>1.0486292346422228</v>
      </c>
      <c r="D33" s="33">
        <f t="shared" si="1"/>
        <v>0.986986847436361</v>
      </c>
      <c r="E33" s="33">
        <f t="shared" si="1"/>
        <v>0.91104910158993013</v>
      </c>
      <c r="F33" s="33">
        <f t="shared" si="1"/>
        <v>0.87331518919554307</v>
      </c>
      <c r="G33" s="33">
        <f t="shared" si="1"/>
        <v>0.86946507595186107</v>
      </c>
      <c r="H33" s="33">
        <f t="shared" si="1"/>
        <v>0.90138182603203554</v>
      </c>
      <c r="I33" s="33">
        <f t="shared" si="1"/>
        <v>0.90349124016441151</v>
      </c>
      <c r="J33" s="33">
        <f t="shared" si="1"/>
        <v>0.89754284311084565</v>
      </c>
      <c r="K33" s="33">
        <f t="shared" si="1"/>
        <v>0.84905391918670414</v>
      </c>
      <c r="L33" s="33">
        <f t="shared" si="1"/>
        <v>0.90200909320679012</v>
      </c>
      <c r="M33" s="33">
        <f t="shared" si="1"/>
        <v>0.9822804643246601</v>
      </c>
      <c r="N33" s="33">
        <f t="shared" si="1"/>
        <v>0.91051607410930346</v>
      </c>
      <c r="O33" s="33">
        <f t="shared" si="1"/>
        <v>0.94133465494844337</v>
      </c>
      <c r="P33" s="33">
        <f t="shared" si="1"/>
        <v>0.8920344390263395</v>
      </c>
      <c r="Q33" s="33">
        <f t="shared" si="1"/>
        <v>0.96023578831247514</v>
      </c>
    </row>
    <row r="34" spans="1:17" s="34" customFormat="1" ht="18" customHeight="1" x14ac:dyDescent="0.15">
      <c r="A34" s="19" t="s">
        <v>75</v>
      </c>
      <c r="B34" s="33">
        <f t="shared" ref="B34:L47" si="2">B5/B$19*100</f>
        <v>13.941596821216654</v>
      </c>
      <c r="C34" s="33">
        <f t="shared" si="2"/>
        <v>10.682823895077894</v>
      </c>
      <c r="D34" s="33">
        <f t="shared" si="2"/>
        <v>12.307334807361862</v>
      </c>
      <c r="E34" s="33">
        <f t="shared" si="2"/>
        <v>9.9886834952593464</v>
      </c>
      <c r="F34" s="33">
        <f t="shared" si="2"/>
        <v>11.828749558887584</v>
      </c>
      <c r="G34" s="33">
        <f t="shared" si="2"/>
        <v>11.683734233418127</v>
      </c>
      <c r="H34" s="33">
        <f t="shared" si="2"/>
        <v>12.14933802860326</v>
      </c>
      <c r="I34" s="33">
        <f t="shared" si="2"/>
        <v>10.758115171360693</v>
      </c>
      <c r="J34" s="33">
        <f t="shared" si="2"/>
        <v>9.1519460120561238</v>
      </c>
      <c r="K34" s="33">
        <f t="shared" si="2"/>
        <v>10.629057083925025</v>
      </c>
      <c r="L34" s="33">
        <f t="shared" si="2"/>
        <v>12.062750393099748</v>
      </c>
      <c r="M34" s="33">
        <f t="shared" ref="M34:Q47" si="3">M5/M$19*100</f>
        <v>14.139079819787009</v>
      </c>
      <c r="N34" s="33">
        <f t="shared" si="3"/>
        <v>12.633344297530623</v>
      </c>
      <c r="O34" s="33">
        <f t="shared" si="3"/>
        <v>12.12680556874858</v>
      </c>
      <c r="P34" s="33">
        <f t="shared" si="3"/>
        <v>15.431413906769251</v>
      </c>
      <c r="Q34" s="33">
        <f t="shared" si="3"/>
        <v>13.415091117189274</v>
      </c>
    </row>
    <row r="35" spans="1:17" s="34" customFormat="1" ht="18" customHeight="1" x14ac:dyDescent="0.15">
      <c r="A35" s="19" t="s">
        <v>77</v>
      </c>
      <c r="B35" s="33">
        <f t="shared" si="2"/>
        <v>12.50309702519743</v>
      </c>
      <c r="C35" s="33">
        <f t="shared" si="2"/>
        <v>12.580327707230818</v>
      </c>
      <c r="D35" s="33">
        <f t="shared" si="2"/>
        <v>12.681879103895962</v>
      </c>
      <c r="E35" s="33">
        <f t="shared" si="2"/>
        <v>12.39851033779232</v>
      </c>
      <c r="F35" s="33">
        <f t="shared" si="2"/>
        <v>13.386438369060617</v>
      </c>
      <c r="G35" s="33">
        <f t="shared" si="2"/>
        <v>13.225613731193642</v>
      </c>
      <c r="H35" s="33">
        <f t="shared" si="2"/>
        <v>15.745058618287844</v>
      </c>
      <c r="I35" s="33">
        <f t="shared" si="2"/>
        <v>17.308027077287434</v>
      </c>
      <c r="J35" s="33">
        <f t="shared" si="2"/>
        <v>17.927491522009575</v>
      </c>
      <c r="K35" s="33">
        <f t="shared" si="2"/>
        <v>19.165064638111268</v>
      </c>
      <c r="L35" s="33">
        <f t="shared" si="2"/>
        <v>24.166350758201474</v>
      </c>
      <c r="M35" s="33">
        <f t="shared" si="3"/>
        <v>18.321417866451601</v>
      </c>
      <c r="N35" s="33">
        <f t="shared" si="3"/>
        <v>19.193281939486422</v>
      </c>
      <c r="O35" s="33">
        <f t="shared" si="3"/>
        <v>20.663667159559829</v>
      </c>
      <c r="P35" s="33">
        <f t="shared" si="3"/>
        <v>22.282062984078127</v>
      </c>
      <c r="Q35" s="33">
        <f t="shared" si="3"/>
        <v>22.921114675385038</v>
      </c>
    </row>
    <row r="36" spans="1:17" s="34" customFormat="1" ht="18" customHeight="1" x14ac:dyDescent="0.15">
      <c r="A36" s="19" t="s">
        <v>86</v>
      </c>
      <c r="B36" s="33">
        <f t="shared" si="2"/>
        <v>5.833190989024839</v>
      </c>
      <c r="C36" s="33">
        <f t="shared" si="2"/>
        <v>6.3690668130684083</v>
      </c>
      <c r="D36" s="33">
        <f t="shared" si="2"/>
        <v>8.0539619236311193</v>
      </c>
      <c r="E36" s="33">
        <f t="shared" si="2"/>
        <v>16.999187712127512</v>
      </c>
      <c r="F36" s="33">
        <f t="shared" si="2"/>
        <v>14.003462266995449</v>
      </c>
      <c r="G36" s="33">
        <f t="shared" si="2"/>
        <v>9.1806775225125694</v>
      </c>
      <c r="H36" s="33">
        <f t="shared" si="2"/>
        <v>12.310243255582058</v>
      </c>
      <c r="I36" s="33">
        <f t="shared" si="2"/>
        <v>8.5122056504367869</v>
      </c>
      <c r="J36" s="33">
        <f t="shared" si="2"/>
        <v>5.8861886605538567</v>
      </c>
      <c r="K36" s="33">
        <f t="shared" si="2"/>
        <v>6.1999848721661266</v>
      </c>
      <c r="L36" s="33">
        <f t="shared" si="2"/>
        <v>6.8677371908361371</v>
      </c>
      <c r="M36" s="33">
        <f t="shared" si="3"/>
        <v>7.449987201464757</v>
      </c>
      <c r="N36" s="33">
        <f t="shared" si="3"/>
        <v>7.8660559229454767</v>
      </c>
      <c r="O36" s="33">
        <f t="shared" si="3"/>
        <v>8.4050026282592878</v>
      </c>
      <c r="P36" s="33">
        <f t="shared" si="3"/>
        <v>7.4431879081667844</v>
      </c>
      <c r="Q36" s="33">
        <f t="shared" si="3"/>
        <v>7.2934203033974381</v>
      </c>
    </row>
    <row r="37" spans="1:17" s="34" customFormat="1" ht="18" customHeight="1" x14ac:dyDescent="0.15">
      <c r="A37" s="19" t="s">
        <v>87</v>
      </c>
      <c r="B37" s="33">
        <f t="shared" si="2"/>
        <v>0.55908974822470392</v>
      </c>
      <c r="C37" s="33">
        <f t="shared" si="2"/>
        <v>0.52660090534031534</v>
      </c>
      <c r="D37" s="33">
        <f t="shared" si="2"/>
        <v>0.52294963479779144</v>
      </c>
      <c r="E37" s="33">
        <f t="shared" si="2"/>
        <v>0.48590257417677862</v>
      </c>
      <c r="F37" s="33">
        <f t="shared" si="2"/>
        <v>0.53650273826355233</v>
      </c>
      <c r="G37" s="33">
        <f t="shared" si="2"/>
        <v>0.59596313814920787</v>
      </c>
      <c r="H37" s="33">
        <f t="shared" si="2"/>
        <v>0.66250746482378775</v>
      </c>
      <c r="I37" s="33">
        <f t="shared" si="2"/>
        <v>0.87292296737345765</v>
      </c>
      <c r="J37" s="33">
        <f t="shared" si="2"/>
        <v>0.62752748053973939</v>
      </c>
      <c r="K37" s="33">
        <f t="shared" si="2"/>
        <v>0.62368653317852485</v>
      </c>
      <c r="L37" s="33">
        <f t="shared" si="2"/>
        <v>0.56189793896702867</v>
      </c>
      <c r="M37" s="33">
        <f t="shared" si="3"/>
        <v>0.54518218163066434</v>
      </c>
      <c r="N37" s="33">
        <f t="shared" si="3"/>
        <v>0.53917539000721493</v>
      </c>
      <c r="O37" s="33">
        <f t="shared" si="3"/>
        <v>0.4801193584950364</v>
      </c>
      <c r="P37" s="33">
        <f t="shared" si="3"/>
        <v>0.45204394859855063</v>
      </c>
      <c r="Q37" s="33">
        <f t="shared" si="3"/>
        <v>0.41236371325563947</v>
      </c>
    </row>
    <row r="38" spans="1:17" s="34" customFormat="1" ht="18" customHeight="1" x14ac:dyDescent="0.15">
      <c r="A38" s="19" t="s">
        <v>88</v>
      </c>
      <c r="B38" s="33">
        <f t="shared" si="2"/>
        <v>3.8657383606579123</v>
      </c>
      <c r="C38" s="33">
        <f t="shared" si="2"/>
        <v>3.9390326168912151</v>
      </c>
      <c r="D38" s="33">
        <f t="shared" si="2"/>
        <v>3.8765519143937297</v>
      </c>
      <c r="E38" s="33">
        <f t="shared" si="2"/>
        <v>3.3491429059858344</v>
      </c>
      <c r="F38" s="33">
        <f t="shared" si="2"/>
        <v>7.5452330023491845</v>
      </c>
      <c r="G38" s="33">
        <f t="shared" si="2"/>
        <v>5.5378247345457554</v>
      </c>
      <c r="H38" s="33">
        <f t="shared" si="2"/>
        <v>3.4399731251200474</v>
      </c>
      <c r="I38" s="33">
        <f t="shared" si="2"/>
        <v>4.6734392315361495</v>
      </c>
      <c r="J38" s="33">
        <f t="shared" si="2"/>
        <v>5.1933026642231113</v>
      </c>
      <c r="K38" s="33">
        <f t="shared" si="2"/>
        <v>3.6182197503997928</v>
      </c>
      <c r="L38" s="33">
        <f t="shared" si="2"/>
        <v>2.8424628612849809</v>
      </c>
      <c r="M38" s="33">
        <f t="shared" si="3"/>
        <v>2.9019722014676033</v>
      </c>
      <c r="N38" s="33">
        <f t="shared" si="3"/>
        <v>2.4886439876972193</v>
      </c>
      <c r="O38" s="33">
        <f t="shared" si="3"/>
        <v>2.4286618130591702</v>
      </c>
      <c r="P38" s="33">
        <f t="shared" si="3"/>
        <v>2.7354721745117079</v>
      </c>
      <c r="Q38" s="33">
        <f t="shared" si="3"/>
        <v>4.5237803913628607</v>
      </c>
    </row>
    <row r="39" spans="1:17" s="34" customFormat="1" ht="18" customHeight="1" x14ac:dyDescent="0.15">
      <c r="A39" s="19" t="s">
        <v>89</v>
      </c>
      <c r="B39" s="33">
        <f t="shared" si="2"/>
        <v>5.2845697664005522</v>
      </c>
      <c r="C39" s="33">
        <f t="shared" si="2"/>
        <v>5.7168836384976407</v>
      </c>
      <c r="D39" s="33">
        <f t="shared" si="2"/>
        <v>4.9154244160790999</v>
      </c>
      <c r="E39" s="33">
        <f t="shared" si="2"/>
        <v>4.5399243650701511</v>
      </c>
      <c r="F39" s="33">
        <f t="shared" si="2"/>
        <v>5.6595593092038978</v>
      </c>
      <c r="G39" s="33">
        <f t="shared" si="2"/>
        <v>6.6777966544600016</v>
      </c>
      <c r="H39" s="33">
        <f t="shared" si="2"/>
        <v>7.8433817428051942</v>
      </c>
      <c r="I39" s="33">
        <f t="shared" si="2"/>
        <v>7.3622629590713498</v>
      </c>
      <c r="J39" s="33">
        <f t="shared" si="2"/>
        <v>6.5345544385111243</v>
      </c>
      <c r="K39" s="33">
        <f t="shared" si="2"/>
        <v>6.7586822536534932</v>
      </c>
      <c r="L39" s="33">
        <f t="shared" si="2"/>
        <v>5.7003256935170628</v>
      </c>
      <c r="M39" s="33">
        <f t="shared" si="3"/>
        <v>5.4134673227494581</v>
      </c>
      <c r="N39" s="33">
        <f t="shared" si="3"/>
        <v>4.7264059475682574</v>
      </c>
      <c r="O39" s="33">
        <f t="shared" si="3"/>
        <v>4.6861667491632844</v>
      </c>
      <c r="P39" s="33">
        <f t="shared" si="3"/>
        <v>4.6819878675048194</v>
      </c>
      <c r="Q39" s="33">
        <f t="shared" si="3"/>
        <v>6.0701185217176929</v>
      </c>
    </row>
    <row r="40" spans="1:17" s="34" customFormat="1" ht="18" customHeight="1" x14ac:dyDescent="0.15">
      <c r="A40" s="19" t="s">
        <v>90</v>
      </c>
      <c r="B40" s="33">
        <f t="shared" si="2"/>
        <v>27.510650947432662</v>
      </c>
      <c r="C40" s="33">
        <f t="shared" si="2"/>
        <v>31.063613157390517</v>
      </c>
      <c r="D40" s="33">
        <f t="shared" si="2"/>
        <v>28.766842987011582</v>
      </c>
      <c r="E40" s="33">
        <f t="shared" si="2"/>
        <v>27.35541461157106</v>
      </c>
      <c r="F40" s="33">
        <f t="shared" si="2"/>
        <v>24.637839449094102</v>
      </c>
      <c r="G40" s="33">
        <f t="shared" si="2"/>
        <v>24.752326062231361</v>
      </c>
      <c r="H40" s="33">
        <f t="shared" si="2"/>
        <v>23.106587840631139</v>
      </c>
      <c r="I40" s="33">
        <f t="shared" si="2"/>
        <v>21.379158119016644</v>
      </c>
      <c r="J40" s="33">
        <f t="shared" si="2"/>
        <v>21.370556505531269</v>
      </c>
      <c r="K40" s="33">
        <f t="shared" si="2"/>
        <v>18.375636674463102</v>
      </c>
      <c r="L40" s="33">
        <f t="shared" si="2"/>
        <v>16.942328665424313</v>
      </c>
      <c r="M40" s="33">
        <f t="shared" si="3"/>
        <v>22.062650774935971</v>
      </c>
      <c r="N40" s="33">
        <f t="shared" si="3"/>
        <v>21.005842574477818</v>
      </c>
      <c r="O40" s="33">
        <f t="shared" si="3"/>
        <v>19.538640732213164</v>
      </c>
      <c r="P40" s="33">
        <f t="shared" si="3"/>
        <v>17.969010832342651</v>
      </c>
      <c r="Q40" s="33">
        <f t="shared" si="3"/>
        <v>16.404386642433327</v>
      </c>
    </row>
    <row r="41" spans="1:17" s="34" customFormat="1" ht="18" customHeight="1" x14ac:dyDescent="0.15">
      <c r="A41" s="19" t="s">
        <v>91</v>
      </c>
      <c r="B41" s="33">
        <f t="shared" si="2"/>
        <v>3.786078063277158</v>
      </c>
      <c r="C41" s="33">
        <f t="shared" si="2"/>
        <v>4.9236569396202112</v>
      </c>
      <c r="D41" s="33">
        <f t="shared" si="2"/>
        <v>2.9260796664027882</v>
      </c>
      <c r="E41" s="33">
        <f t="shared" si="2"/>
        <v>2.5797232510736188</v>
      </c>
      <c r="F41" s="33">
        <f t="shared" si="2"/>
        <v>3.0050512596261605</v>
      </c>
      <c r="G41" s="33">
        <f t="shared" si="2"/>
        <v>2.8903779799778406</v>
      </c>
      <c r="H41" s="33">
        <f t="shared" si="2"/>
        <v>3.1864916657767535</v>
      </c>
      <c r="I41" s="33">
        <f t="shared" si="2"/>
        <v>3.4667206859616542</v>
      </c>
      <c r="J41" s="33">
        <f t="shared" si="2"/>
        <v>3.7175124765733751</v>
      </c>
      <c r="K41" s="33">
        <f t="shared" si="2"/>
        <v>3.1537403738973695</v>
      </c>
      <c r="L41" s="33">
        <f t="shared" si="2"/>
        <v>3.6114095558648378</v>
      </c>
      <c r="M41" s="33">
        <f t="shared" si="3"/>
        <v>3.4621350259066772</v>
      </c>
      <c r="N41" s="33">
        <f t="shared" si="3"/>
        <v>3.3577357469499391</v>
      </c>
      <c r="O41" s="33">
        <f t="shared" si="3"/>
        <v>3.6318239869073716</v>
      </c>
      <c r="P41" s="33">
        <f t="shared" si="3"/>
        <v>3.6057463047684699</v>
      </c>
      <c r="Q41" s="33">
        <f t="shared" si="3"/>
        <v>3.2784380930046075</v>
      </c>
    </row>
    <row r="42" spans="1:17" s="34" customFormat="1" ht="18" customHeight="1" x14ac:dyDescent="0.15">
      <c r="A42" s="19" t="s">
        <v>92</v>
      </c>
      <c r="B42" s="33">
        <f t="shared" si="2"/>
        <v>16.542675100083251</v>
      </c>
      <c r="C42" s="33">
        <f t="shared" si="2"/>
        <v>14.222161320631338</v>
      </c>
      <c r="D42" s="33">
        <f t="shared" si="2"/>
        <v>15.640678915072655</v>
      </c>
      <c r="E42" s="33">
        <f t="shared" si="2"/>
        <v>14.153971896941561</v>
      </c>
      <c r="F42" s="33">
        <f t="shared" si="2"/>
        <v>11.153531803851804</v>
      </c>
      <c r="G42" s="33">
        <f t="shared" si="2"/>
        <v>17.922361921201357</v>
      </c>
      <c r="H42" s="33">
        <f t="shared" si="2"/>
        <v>12.940298915198087</v>
      </c>
      <c r="I42" s="33">
        <f t="shared" si="2"/>
        <v>16.594440182201613</v>
      </c>
      <c r="J42" s="33">
        <f t="shared" si="2"/>
        <v>19.82604588263623</v>
      </c>
      <c r="K42" s="33">
        <f t="shared" si="2"/>
        <v>19.98288416282686</v>
      </c>
      <c r="L42" s="33">
        <f t="shared" si="2"/>
        <v>14.33610347426367</v>
      </c>
      <c r="M42" s="33">
        <f t="shared" si="3"/>
        <v>12.157273916420726</v>
      </c>
      <c r="N42" s="33">
        <f t="shared" si="3"/>
        <v>15.47022648443099</v>
      </c>
      <c r="O42" s="33">
        <f t="shared" si="3"/>
        <v>15.160951343792433</v>
      </c>
      <c r="P42" s="33">
        <f t="shared" si="3"/>
        <v>12.979077056309912</v>
      </c>
      <c r="Q42" s="33">
        <f t="shared" si="3"/>
        <v>13.707313834258469</v>
      </c>
    </row>
    <row r="43" spans="1:17" s="34" customFormat="1" ht="18" customHeight="1" x14ac:dyDescent="0.15">
      <c r="A43" s="19" t="s">
        <v>93</v>
      </c>
      <c r="B43" s="33">
        <f t="shared" si="2"/>
        <v>0.92774768738868119</v>
      </c>
      <c r="C43" s="33">
        <f t="shared" si="2"/>
        <v>1.3290433895829579</v>
      </c>
      <c r="D43" s="33">
        <f t="shared" si="2"/>
        <v>1.606670482670093</v>
      </c>
      <c r="E43" s="33">
        <f t="shared" si="2"/>
        <v>0.67786640996158598</v>
      </c>
      <c r="F43" s="33">
        <f t="shared" si="2"/>
        <v>0.60635725331682033</v>
      </c>
      <c r="G43" s="33">
        <f t="shared" si="2"/>
        <v>0.15799624474615429</v>
      </c>
      <c r="H43" s="33">
        <f t="shared" si="2"/>
        <v>0.2567554118798866</v>
      </c>
      <c r="I43" s="33">
        <f t="shared" si="2"/>
        <v>8.0617775035117176E-2</v>
      </c>
      <c r="J43" s="33">
        <f t="shared" si="2"/>
        <v>0.13035842684022014</v>
      </c>
      <c r="K43" s="33">
        <f t="shared" si="2"/>
        <v>1.0045470059533175</v>
      </c>
      <c r="L43" s="33">
        <f t="shared" si="2"/>
        <v>0.46493403946104267</v>
      </c>
      <c r="M43" s="33">
        <f t="shared" si="3"/>
        <v>9.6240431063015913E-2</v>
      </c>
      <c r="N43" s="33">
        <f t="shared" si="3"/>
        <v>9.4023561162850364E-2</v>
      </c>
      <c r="O43" s="33">
        <f t="shared" si="3"/>
        <v>0.47302407560623272</v>
      </c>
      <c r="P43" s="33">
        <f t="shared" si="3"/>
        <v>8.9167946358372913E-2</v>
      </c>
      <c r="Q43" s="33">
        <f t="shared" si="3"/>
        <v>1.8829878285851694E-2</v>
      </c>
    </row>
    <row r="44" spans="1:17" s="34" customFormat="1" ht="18" customHeight="1" x14ac:dyDescent="0.15">
      <c r="A44" s="19" t="s">
        <v>94</v>
      </c>
      <c r="B44" s="33">
        <f t="shared" si="2"/>
        <v>8.1999525703236174</v>
      </c>
      <c r="C44" s="33">
        <f t="shared" si="2"/>
        <v>7.5981603820264603</v>
      </c>
      <c r="D44" s="33">
        <f t="shared" si="2"/>
        <v>7.3779833372847188</v>
      </c>
      <c r="E44" s="33">
        <f t="shared" si="2"/>
        <v>6.5606233384503039</v>
      </c>
      <c r="F44" s="33">
        <f t="shared" si="2"/>
        <v>6.7639598001552903</v>
      </c>
      <c r="G44" s="33">
        <f t="shared" si="2"/>
        <v>6.5058627016121182</v>
      </c>
      <c r="H44" s="33">
        <f t="shared" si="2"/>
        <v>7.4579821052599051</v>
      </c>
      <c r="I44" s="33">
        <f t="shared" si="2"/>
        <v>8.0885989405546859</v>
      </c>
      <c r="J44" s="33">
        <f t="shared" si="2"/>
        <v>8.7369730874145297</v>
      </c>
      <c r="K44" s="33">
        <f t="shared" si="2"/>
        <v>9.6394427322384146</v>
      </c>
      <c r="L44" s="33">
        <f t="shared" si="2"/>
        <v>11.440283265161383</v>
      </c>
      <c r="M44" s="33">
        <f t="shared" si="3"/>
        <v>12.417384300703784</v>
      </c>
      <c r="N44" s="33">
        <f t="shared" si="3"/>
        <v>11.617786276184699</v>
      </c>
      <c r="O44" s="33">
        <f t="shared" si="3"/>
        <v>11.371397371678116</v>
      </c>
      <c r="P44" s="33">
        <f t="shared" si="3"/>
        <v>11.438794631565019</v>
      </c>
      <c r="Q44" s="33">
        <f t="shared" si="3"/>
        <v>10.994897937507746</v>
      </c>
    </row>
    <row r="45" spans="1:17" s="34" customFormat="1" ht="18" customHeight="1" x14ac:dyDescent="0.15">
      <c r="A45" s="19" t="s">
        <v>73</v>
      </c>
      <c r="B45" s="33">
        <f t="shared" si="2"/>
        <v>0</v>
      </c>
      <c r="C45" s="33">
        <f t="shared" si="2"/>
        <v>0</v>
      </c>
      <c r="D45" s="33">
        <f t="shared" si="2"/>
        <v>0.33665596396223701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0.10140707071152823</v>
      </c>
      <c r="M45" s="33">
        <f t="shared" si="3"/>
        <v>5.0928493094072297E-2</v>
      </c>
      <c r="N45" s="33">
        <f t="shared" si="3"/>
        <v>9.6961797449189438E-2</v>
      </c>
      <c r="O45" s="33">
        <f t="shared" si="3"/>
        <v>9.2404557569050291E-2</v>
      </c>
      <c r="P45" s="33">
        <f t="shared" si="3"/>
        <v>0</v>
      </c>
      <c r="Q45" s="33">
        <f t="shared" si="3"/>
        <v>3.034629860733553E-6</v>
      </c>
    </row>
    <row r="46" spans="1:17" s="34" customFormat="1" ht="18" customHeight="1" x14ac:dyDescent="0.15">
      <c r="A46" s="19" t="s">
        <v>96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3.034629860733553E-6</v>
      </c>
    </row>
    <row r="47" spans="1:17" s="34" customFormat="1" ht="18" customHeight="1" x14ac:dyDescent="0.15">
      <c r="A47" s="19" t="s">
        <v>95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3.034629860733553E-6</v>
      </c>
    </row>
    <row r="48" spans="1:17" s="34" customFormat="1" ht="18" customHeight="1" x14ac:dyDescent="0.15">
      <c r="A48" s="19" t="s">
        <v>97</v>
      </c>
      <c r="B48" s="33">
        <f t="shared" ref="B48:L48" si="4">SUM(B33:B47)</f>
        <v>100.00000000000001</v>
      </c>
      <c r="C48" s="30">
        <f t="shared" si="4"/>
        <v>100.00000000000001</v>
      </c>
      <c r="D48" s="30">
        <f t="shared" si="4"/>
        <v>100</v>
      </c>
      <c r="E48" s="30">
        <f t="shared" si="4"/>
        <v>99.999999999999986</v>
      </c>
      <c r="F48" s="30">
        <f t="shared" si="4"/>
        <v>100</v>
      </c>
      <c r="G48" s="30">
        <f t="shared" si="4"/>
        <v>100</v>
      </c>
      <c r="H48" s="30">
        <f t="shared" si="4"/>
        <v>99.999999999999986</v>
      </c>
      <c r="I48" s="30">
        <f t="shared" si="4"/>
        <v>100.00000000000001</v>
      </c>
      <c r="J48" s="30">
        <f t="shared" si="4"/>
        <v>100</v>
      </c>
      <c r="K48" s="30">
        <f t="shared" si="4"/>
        <v>100</v>
      </c>
      <c r="L48" s="30">
        <f t="shared" si="4"/>
        <v>100</v>
      </c>
      <c r="M48" s="30">
        <f>SUM(M33:M47)</f>
        <v>100</v>
      </c>
      <c r="N48" s="30">
        <f>SUM(N33:N47)</f>
        <v>100.00000000000001</v>
      </c>
      <c r="O48" s="30">
        <f>SUM(O33:O47)</f>
        <v>100.00000000000001</v>
      </c>
      <c r="P48" s="30">
        <f>SUM(P33:P47)</f>
        <v>100.00000000000001</v>
      </c>
      <c r="Q48" s="30">
        <f>SUM(Q33:Q47)</f>
        <v>100</v>
      </c>
    </row>
    <row r="49" spans="10:11" s="34" customFormat="1" ht="18" customHeight="1" x14ac:dyDescent="0.15">
      <c r="J49" s="97"/>
      <c r="K49" s="97"/>
    </row>
    <row r="50" spans="10:11" s="34" customFormat="1" ht="18" customHeight="1" x14ac:dyDescent="0.15">
      <c r="J50" s="97"/>
      <c r="K50" s="97"/>
    </row>
    <row r="51" spans="10:11" s="34" customFormat="1" ht="18" customHeight="1" x14ac:dyDescent="0.15">
      <c r="J51" s="97"/>
      <c r="K51" s="97"/>
    </row>
    <row r="52" spans="10:11" s="34" customFormat="1" ht="18" customHeight="1" x14ac:dyDescent="0.15">
      <c r="J52" s="97"/>
      <c r="K52" s="97"/>
    </row>
    <row r="53" spans="10:11" s="34" customFormat="1" ht="18" customHeight="1" x14ac:dyDescent="0.15">
      <c r="J53" s="97"/>
      <c r="K53" s="97"/>
    </row>
    <row r="54" spans="10:11" s="34" customFormat="1" ht="18" customHeight="1" x14ac:dyDescent="0.15">
      <c r="J54" s="97"/>
      <c r="K54" s="97"/>
    </row>
    <row r="55" spans="10:11" s="34" customFormat="1" ht="18" customHeight="1" x14ac:dyDescent="0.15">
      <c r="J55" s="97"/>
      <c r="K55" s="97"/>
    </row>
    <row r="56" spans="10:11" s="34" customFormat="1" ht="18" customHeight="1" x14ac:dyDescent="0.15">
      <c r="J56" s="97"/>
      <c r="K56" s="97"/>
    </row>
    <row r="57" spans="10:11" s="34" customFormat="1" ht="18" customHeight="1" x14ac:dyDescent="0.15">
      <c r="J57" s="97"/>
      <c r="K57" s="97"/>
    </row>
    <row r="58" spans="10:11" s="34" customFormat="1" ht="18" customHeight="1" x14ac:dyDescent="0.15">
      <c r="J58" s="97"/>
      <c r="K58" s="97"/>
    </row>
    <row r="59" spans="10:11" s="34" customFormat="1" ht="18" customHeight="1" x14ac:dyDescent="0.15">
      <c r="J59" s="97"/>
      <c r="K59" s="97"/>
    </row>
    <row r="60" spans="10:11" s="34" customFormat="1" ht="18" customHeight="1" x14ac:dyDescent="0.15">
      <c r="J60" s="97"/>
      <c r="K60" s="97"/>
    </row>
    <row r="61" spans="10:11" s="34" customFormat="1" ht="18" customHeight="1" x14ac:dyDescent="0.15">
      <c r="J61" s="97"/>
      <c r="K61" s="97"/>
    </row>
    <row r="62" spans="10:11" s="34" customFormat="1" ht="18" customHeight="1" x14ac:dyDescent="0.15">
      <c r="J62" s="97"/>
      <c r="K62" s="97"/>
    </row>
    <row r="63" spans="10:11" s="34" customFormat="1" ht="18" customHeight="1" x14ac:dyDescent="0.15">
      <c r="J63" s="97"/>
      <c r="K63" s="97"/>
    </row>
    <row r="64" spans="10:11" s="34" customFormat="1" ht="18" customHeight="1" x14ac:dyDescent="0.15">
      <c r="J64" s="97"/>
      <c r="K64" s="97"/>
    </row>
    <row r="65" spans="10:11" s="34" customFormat="1" ht="18" customHeight="1" x14ac:dyDescent="0.15">
      <c r="J65" s="97"/>
      <c r="K65" s="97"/>
    </row>
    <row r="66" spans="10:11" s="34" customFormat="1" ht="18" customHeight="1" x14ac:dyDescent="0.15">
      <c r="J66" s="97"/>
      <c r="K66" s="97"/>
    </row>
    <row r="67" spans="10:11" s="34" customFormat="1" ht="18" customHeight="1" x14ac:dyDescent="0.15">
      <c r="J67" s="97"/>
      <c r="K67" s="97"/>
    </row>
    <row r="68" spans="10:11" s="34" customFormat="1" ht="18" customHeight="1" x14ac:dyDescent="0.15">
      <c r="J68" s="97"/>
      <c r="K68" s="97"/>
    </row>
    <row r="69" spans="10:11" s="34" customFormat="1" ht="18" customHeight="1" x14ac:dyDescent="0.15">
      <c r="J69" s="97"/>
      <c r="K69" s="97"/>
    </row>
    <row r="70" spans="10:11" s="34" customFormat="1" ht="18" customHeight="1" x14ac:dyDescent="0.15">
      <c r="J70" s="97"/>
      <c r="K70" s="97"/>
    </row>
    <row r="71" spans="10:11" s="34" customFormat="1" ht="18" customHeight="1" x14ac:dyDescent="0.15">
      <c r="J71" s="97"/>
      <c r="K71" s="97"/>
    </row>
    <row r="72" spans="10:11" s="34" customFormat="1" ht="18" customHeight="1" x14ac:dyDescent="0.15">
      <c r="J72" s="97"/>
      <c r="K72" s="97"/>
    </row>
    <row r="73" spans="10:11" s="34" customFormat="1" ht="18" customHeight="1" x14ac:dyDescent="0.15">
      <c r="J73" s="97"/>
      <c r="K73" s="97"/>
    </row>
    <row r="74" spans="10:11" s="34" customFormat="1" ht="18" customHeight="1" x14ac:dyDescent="0.15">
      <c r="J74" s="97"/>
      <c r="K74" s="97"/>
    </row>
    <row r="75" spans="10:11" s="34" customFormat="1" ht="18" customHeight="1" x14ac:dyDescent="0.15">
      <c r="J75" s="97"/>
      <c r="K75" s="97"/>
    </row>
    <row r="76" spans="10:11" s="34" customFormat="1" ht="18" customHeight="1" x14ac:dyDescent="0.15">
      <c r="J76" s="97"/>
      <c r="K76" s="97"/>
    </row>
    <row r="77" spans="10:11" s="34" customFormat="1" ht="18" customHeight="1" x14ac:dyDescent="0.15">
      <c r="J77" s="97"/>
      <c r="K77" s="97"/>
    </row>
    <row r="78" spans="10:11" s="34" customFormat="1" ht="18" customHeight="1" x14ac:dyDescent="0.15">
      <c r="J78" s="97"/>
      <c r="K78" s="97"/>
    </row>
    <row r="79" spans="10:11" s="34" customFormat="1" ht="18" customHeight="1" x14ac:dyDescent="0.15">
      <c r="J79" s="97"/>
      <c r="K79" s="97"/>
    </row>
    <row r="80" spans="10:11" s="34" customFormat="1" ht="18" customHeight="1" x14ac:dyDescent="0.15">
      <c r="J80" s="97"/>
      <c r="K80" s="97"/>
    </row>
    <row r="81" spans="10:11" s="34" customFormat="1" ht="18" customHeight="1" x14ac:dyDescent="0.15">
      <c r="J81" s="97"/>
      <c r="K81" s="97"/>
    </row>
    <row r="82" spans="10:11" s="34" customFormat="1" ht="18" customHeight="1" x14ac:dyDescent="0.15">
      <c r="J82" s="97"/>
      <c r="K82" s="97"/>
    </row>
    <row r="83" spans="10:11" s="34" customFormat="1" ht="18" customHeight="1" x14ac:dyDescent="0.15">
      <c r="J83" s="97"/>
      <c r="K83" s="97"/>
    </row>
    <row r="84" spans="10:11" s="34" customFormat="1" ht="18" customHeight="1" x14ac:dyDescent="0.15">
      <c r="J84" s="97"/>
      <c r="K84" s="97"/>
    </row>
    <row r="85" spans="10:11" s="34" customFormat="1" ht="18" customHeight="1" x14ac:dyDescent="0.15">
      <c r="J85" s="97"/>
      <c r="K85" s="97"/>
    </row>
    <row r="86" spans="10:11" s="34" customFormat="1" ht="18" customHeight="1" x14ac:dyDescent="0.15">
      <c r="J86" s="97"/>
      <c r="K86" s="97"/>
    </row>
    <row r="87" spans="10:11" s="34" customFormat="1" ht="18" customHeight="1" x14ac:dyDescent="0.15">
      <c r="J87" s="97"/>
      <c r="K87" s="97"/>
    </row>
    <row r="88" spans="10:11" s="34" customFormat="1" ht="18" customHeight="1" x14ac:dyDescent="0.15">
      <c r="J88" s="97"/>
      <c r="K88" s="97"/>
    </row>
    <row r="89" spans="10:11" s="34" customFormat="1" ht="18" customHeight="1" x14ac:dyDescent="0.15">
      <c r="J89" s="97"/>
      <c r="K89" s="97"/>
    </row>
    <row r="90" spans="10:11" s="34" customFormat="1" ht="18" customHeight="1" x14ac:dyDescent="0.15">
      <c r="J90" s="97"/>
      <c r="K90" s="97"/>
    </row>
    <row r="91" spans="10:11" s="34" customFormat="1" ht="18" customHeight="1" x14ac:dyDescent="0.15">
      <c r="J91" s="97"/>
      <c r="K91" s="97"/>
    </row>
    <row r="92" spans="10:11" s="34" customFormat="1" ht="18" customHeight="1" x14ac:dyDescent="0.15">
      <c r="J92" s="97"/>
      <c r="K92" s="97"/>
    </row>
    <row r="93" spans="10:11" s="34" customFormat="1" ht="18" customHeight="1" x14ac:dyDescent="0.15">
      <c r="J93" s="97"/>
      <c r="K93" s="97"/>
    </row>
    <row r="94" spans="10:11" s="34" customFormat="1" ht="18" customHeight="1" x14ac:dyDescent="0.15">
      <c r="J94" s="97"/>
      <c r="K94" s="97"/>
    </row>
    <row r="95" spans="10:11" s="34" customFormat="1" ht="18" customHeight="1" x14ac:dyDescent="0.15">
      <c r="J95" s="97"/>
      <c r="K95" s="97"/>
    </row>
    <row r="96" spans="10:11" s="34" customFormat="1" ht="18" customHeight="1" x14ac:dyDescent="0.15">
      <c r="J96" s="97"/>
      <c r="K96" s="97"/>
    </row>
    <row r="97" spans="10:11" s="34" customFormat="1" ht="18" customHeight="1" x14ac:dyDescent="0.15">
      <c r="J97" s="97"/>
      <c r="K97" s="97"/>
    </row>
    <row r="98" spans="10:11" s="34" customFormat="1" ht="18" customHeight="1" x14ac:dyDescent="0.15">
      <c r="J98" s="97"/>
      <c r="K98" s="97"/>
    </row>
    <row r="99" spans="10:11" s="34" customFormat="1" ht="18" customHeight="1" x14ac:dyDescent="0.15">
      <c r="J99" s="97"/>
      <c r="K99" s="97"/>
    </row>
    <row r="100" spans="10:11" s="34" customFormat="1" ht="18" customHeight="1" x14ac:dyDescent="0.15">
      <c r="J100" s="97"/>
      <c r="K100" s="97"/>
    </row>
    <row r="101" spans="10:11" s="34" customFormat="1" ht="18" customHeight="1" x14ac:dyDescent="0.15">
      <c r="J101" s="97"/>
      <c r="K101" s="97"/>
    </row>
    <row r="102" spans="10:11" s="34" customFormat="1" ht="18" customHeight="1" x14ac:dyDescent="0.15">
      <c r="J102" s="97"/>
      <c r="K102" s="97"/>
    </row>
    <row r="103" spans="10:11" s="34" customFormat="1" ht="18" customHeight="1" x14ac:dyDescent="0.15">
      <c r="J103" s="97"/>
      <c r="K103" s="97"/>
    </row>
    <row r="104" spans="10:11" s="34" customFormat="1" ht="18" customHeight="1" x14ac:dyDescent="0.15">
      <c r="J104" s="97"/>
      <c r="K104" s="97"/>
    </row>
    <row r="105" spans="10:11" s="34" customFormat="1" ht="18" customHeight="1" x14ac:dyDescent="0.15">
      <c r="J105" s="97"/>
      <c r="K105" s="97"/>
    </row>
    <row r="106" spans="10:11" s="34" customFormat="1" ht="18" customHeight="1" x14ac:dyDescent="0.15">
      <c r="J106" s="97"/>
      <c r="K106" s="97"/>
    </row>
    <row r="107" spans="10:11" s="34" customFormat="1" ht="18" customHeight="1" x14ac:dyDescent="0.15">
      <c r="J107" s="97"/>
      <c r="K107" s="97"/>
    </row>
    <row r="108" spans="10:11" s="34" customFormat="1" ht="18" customHeight="1" x14ac:dyDescent="0.15">
      <c r="J108" s="97"/>
      <c r="K108" s="97"/>
    </row>
    <row r="109" spans="10:11" s="34" customFormat="1" ht="18" customHeight="1" x14ac:dyDescent="0.15">
      <c r="J109" s="97"/>
      <c r="K109" s="97"/>
    </row>
    <row r="110" spans="10:11" s="34" customFormat="1" ht="18" customHeight="1" x14ac:dyDescent="0.15">
      <c r="J110" s="97"/>
      <c r="K110" s="97"/>
    </row>
    <row r="111" spans="10:11" s="34" customFormat="1" ht="18" customHeight="1" x14ac:dyDescent="0.15">
      <c r="J111" s="97"/>
      <c r="K111" s="97"/>
    </row>
    <row r="112" spans="10:11" s="34" customFormat="1" ht="18" customHeight="1" x14ac:dyDescent="0.15">
      <c r="J112" s="97"/>
      <c r="K112" s="97"/>
    </row>
    <row r="113" spans="10:11" s="34" customFormat="1" ht="18" customHeight="1" x14ac:dyDescent="0.15">
      <c r="J113" s="97"/>
      <c r="K113" s="97"/>
    </row>
    <row r="114" spans="10:11" s="34" customFormat="1" ht="18" customHeight="1" x14ac:dyDescent="0.15">
      <c r="J114" s="97"/>
      <c r="K114" s="97"/>
    </row>
    <row r="115" spans="10:11" s="34" customFormat="1" ht="18" customHeight="1" x14ac:dyDescent="0.15">
      <c r="J115" s="97"/>
      <c r="K115" s="97"/>
    </row>
    <row r="116" spans="10:11" s="34" customFormat="1" ht="18" customHeight="1" x14ac:dyDescent="0.15">
      <c r="J116" s="97"/>
      <c r="K116" s="97"/>
    </row>
    <row r="117" spans="10:11" s="34" customFormat="1" ht="18" customHeight="1" x14ac:dyDescent="0.15">
      <c r="J117" s="97"/>
      <c r="K117" s="97"/>
    </row>
    <row r="118" spans="10:11" s="34" customFormat="1" ht="18" customHeight="1" x14ac:dyDescent="0.15">
      <c r="J118" s="97"/>
      <c r="K118" s="97"/>
    </row>
    <row r="119" spans="10:11" s="34" customFormat="1" ht="18" customHeight="1" x14ac:dyDescent="0.15">
      <c r="J119" s="97"/>
      <c r="K119" s="97"/>
    </row>
    <row r="120" spans="10:11" s="34" customFormat="1" ht="18" customHeight="1" x14ac:dyDescent="0.15">
      <c r="J120" s="97"/>
      <c r="K120" s="97"/>
    </row>
    <row r="121" spans="10:11" s="34" customFormat="1" ht="18" customHeight="1" x14ac:dyDescent="0.15">
      <c r="J121" s="97"/>
      <c r="K121" s="97"/>
    </row>
    <row r="122" spans="10:11" s="34" customFormat="1" ht="18" customHeight="1" x14ac:dyDescent="0.15">
      <c r="J122" s="97"/>
      <c r="K122" s="97"/>
    </row>
    <row r="123" spans="10:11" s="34" customFormat="1" ht="18" customHeight="1" x14ac:dyDescent="0.15">
      <c r="J123" s="97"/>
      <c r="K123" s="97"/>
    </row>
    <row r="124" spans="10:11" s="34" customFormat="1" ht="18" customHeight="1" x14ac:dyDescent="0.15">
      <c r="J124" s="97"/>
      <c r="K124" s="97"/>
    </row>
    <row r="125" spans="10:11" s="34" customFormat="1" ht="18" customHeight="1" x14ac:dyDescent="0.15">
      <c r="J125" s="97"/>
      <c r="K125" s="97"/>
    </row>
    <row r="126" spans="10:11" s="34" customFormat="1" ht="18" customHeight="1" x14ac:dyDescent="0.15">
      <c r="J126" s="97"/>
      <c r="K126" s="97"/>
    </row>
    <row r="127" spans="10:11" s="34" customFormat="1" ht="18" customHeight="1" x14ac:dyDescent="0.15">
      <c r="J127" s="97"/>
      <c r="K127" s="97"/>
    </row>
    <row r="128" spans="10:11" s="34" customFormat="1" ht="18" customHeight="1" x14ac:dyDescent="0.15">
      <c r="J128" s="97"/>
      <c r="K128" s="97"/>
    </row>
    <row r="129" spans="10:11" s="34" customFormat="1" ht="18" customHeight="1" x14ac:dyDescent="0.15">
      <c r="J129" s="97"/>
      <c r="K129" s="97"/>
    </row>
    <row r="130" spans="10:11" s="34" customFormat="1" ht="18" customHeight="1" x14ac:dyDescent="0.15">
      <c r="J130" s="97"/>
      <c r="K130" s="97"/>
    </row>
    <row r="131" spans="10:11" s="34" customFormat="1" ht="18" customHeight="1" x14ac:dyDescent="0.15">
      <c r="J131" s="97"/>
      <c r="K131" s="97"/>
    </row>
    <row r="132" spans="10:11" s="34" customFormat="1" ht="18" customHeight="1" x14ac:dyDescent="0.15">
      <c r="J132" s="97"/>
      <c r="K132" s="97"/>
    </row>
    <row r="133" spans="10:11" s="34" customFormat="1" ht="18" customHeight="1" x14ac:dyDescent="0.15">
      <c r="J133" s="97"/>
      <c r="K133" s="97"/>
    </row>
    <row r="134" spans="10:11" s="34" customFormat="1" ht="18" customHeight="1" x14ac:dyDescent="0.15">
      <c r="J134" s="97"/>
      <c r="K134" s="97"/>
    </row>
    <row r="135" spans="10:11" s="34" customFormat="1" ht="18" customHeight="1" x14ac:dyDescent="0.15">
      <c r="J135" s="97"/>
      <c r="K135" s="97"/>
    </row>
    <row r="136" spans="10:11" s="34" customFormat="1" ht="18" customHeight="1" x14ac:dyDescent="0.15">
      <c r="J136" s="97"/>
      <c r="K136" s="97"/>
    </row>
    <row r="137" spans="10:11" s="34" customFormat="1" ht="18" customHeight="1" x14ac:dyDescent="0.15">
      <c r="J137" s="97"/>
      <c r="K137" s="97"/>
    </row>
    <row r="138" spans="10:11" s="34" customFormat="1" ht="18" customHeight="1" x14ac:dyDescent="0.15">
      <c r="J138" s="97"/>
      <c r="K138" s="97"/>
    </row>
    <row r="139" spans="10:11" s="34" customFormat="1" ht="18" customHeight="1" x14ac:dyDescent="0.15">
      <c r="J139" s="97"/>
      <c r="K139" s="97"/>
    </row>
    <row r="140" spans="10:11" s="34" customFormat="1" ht="18" customHeight="1" x14ac:dyDescent="0.15">
      <c r="J140" s="97"/>
      <c r="K140" s="97"/>
    </row>
    <row r="141" spans="10:11" s="34" customFormat="1" ht="18" customHeight="1" x14ac:dyDescent="0.15">
      <c r="J141" s="97"/>
      <c r="K141" s="97"/>
    </row>
    <row r="142" spans="10:11" s="34" customFormat="1" ht="18" customHeight="1" x14ac:dyDescent="0.15">
      <c r="J142" s="97"/>
      <c r="K142" s="97"/>
    </row>
    <row r="143" spans="10:11" s="34" customFormat="1" ht="18" customHeight="1" x14ac:dyDescent="0.15">
      <c r="J143" s="97"/>
      <c r="K143" s="97"/>
    </row>
    <row r="144" spans="10:11" s="34" customFormat="1" ht="18" customHeight="1" x14ac:dyDescent="0.15">
      <c r="J144" s="97"/>
      <c r="K144" s="97"/>
    </row>
    <row r="145" spans="10:11" s="34" customFormat="1" ht="18" customHeight="1" x14ac:dyDescent="0.15">
      <c r="J145" s="97"/>
      <c r="K145" s="97"/>
    </row>
    <row r="146" spans="10:11" s="34" customFormat="1" ht="18" customHeight="1" x14ac:dyDescent="0.15">
      <c r="J146" s="97"/>
      <c r="K146" s="97"/>
    </row>
    <row r="147" spans="10:11" s="34" customFormat="1" ht="18" customHeight="1" x14ac:dyDescent="0.15">
      <c r="J147" s="97"/>
      <c r="K147" s="97"/>
    </row>
    <row r="148" spans="10:11" s="34" customFormat="1" ht="18" customHeight="1" x14ac:dyDescent="0.15">
      <c r="J148" s="97"/>
      <c r="K148" s="97"/>
    </row>
    <row r="149" spans="10:11" s="34" customFormat="1" ht="18" customHeight="1" x14ac:dyDescent="0.15">
      <c r="J149" s="97"/>
      <c r="K149" s="97"/>
    </row>
    <row r="150" spans="10:11" s="34" customFormat="1" ht="18" customHeight="1" x14ac:dyDescent="0.15">
      <c r="J150" s="97"/>
      <c r="K150" s="97"/>
    </row>
    <row r="151" spans="10:11" s="34" customFormat="1" ht="18" customHeight="1" x14ac:dyDescent="0.15">
      <c r="J151" s="97"/>
      <c r="K151" s="97"/>
    </row>
    <row r="152" spans="10:11" s="34" customFormat="1" ht="18" customHeight="1" x14ac:dyDescent="0.15">
      <c r="J152" s="97"/>
      <c r="K152" s="97"/>
    </row>
    <row r="153" spans="10:11" s="34" customFormat="1" ht="18" customHeight="1" x14ac:dyDescent="0.15">
      <c r="J153" s="97"/>
      <c r="K153" s="97"/>
    </row>
    <row r="154" spans="10:11" s="34" customFormat="1" ht="18" customHeight="1" x14ac:dyDescent="0.15">
      <c r="J154" s="97"/>
      <c r="K154" s="97"/>
    </row>
    <row r="155" spans="10:11" s="34" customFormat="1" ht="18" customHeight="1" x14ac:dyDescent="0.15">
      <c r="J155" s="97"/>
      <c r="K155" s="97"/>
    </row>
    <row r="156" spans="10:11" s="34" customFormat="1" ht="18" customHeight="1" x14ac:dyDescent="0.15">
      <c r="J156" s="97"/>
      <c r="K156" s="97"/>
    </row>
    <row r="157" spans="10:11" s="34" customFormat="1" ht="18" customHeight="1" x14ac:dyDescent="0.15">
      <c r="J157" s="97"/>
      <c r="K157" s="97"/>
    </row>
    <row r="158" spans="10:11" s="34" customFormat="1" ht="18" customHeight="1" x14ac:dyDescent="0.15">
      <c r="J158" s="97"/>
      <c r="K158" s="97"/>
    </row>
    <row r="159" spans="10:11" s="34" customFormat="1" ht="18" customHeight="1" x14ac:dyDescent="0.15">
      <c r="J159" s="97"/>
      <c r="K159" s="97"/>
    </row>
    <row r="160" spans="10:11" s="34" customFormat="1" ht="18" customHeight="1" x14ac:dyDescent="0.15">
      <c r="J160" s="97"/>
      <c r="K160" s="97"/>
    </row>
    <row r="161" spans="10:11" s="34" customFormat="1" ht="18" customHeight="1" x14ac:dyDescent="0.15">
      <c r="J161" s="97"/>
      <c r="K161" s="97"/>
    </row>
    <row r="162" spans="10:11" s="34" customFormat="1" ht="18" customHeight="1" x14ac:dyDescent="0.15">
      <c r="J162" s="97"/>
      <c r="K162" s="97"/>
    </row>
    <row r="163" spans="10:11" s="34" customFormat="1" ht="18" customHeight="1" x14ac:dyDescent="0.15">
      <c r="J163" s="97"/>
      <c r="K163" s="97"/>
    </row>
    <row r="164" spans="10:11" s="34" customFormat="1" ht="18" customHeight="1" x14ac:dyDescent="0.15">
      <c r="J164" s="97"/>
      <c r="K164" s="97"/>
    </row>
    <row r="165" spans="10:11" s="34" customFormat="1" ht="18" customHeight="1" x14ac:dyDescent="0.15">
      <c r="J165" s="97"/>
      <c r="K165" s="97"/>
    </row>
    <row r="166" spans="10:11" s="34" customFormat="1" ht="18" customHeight="1" x14ac:dyDescent="0.15">
      <c r="J166" s="97"/>
      <c r="K166" s="97"/>
    </row>
    <row r="167" spans="10:11" s="34" customFormat="1" ht="18" customHeight="1" x14ac:dyDescent="0.15">
      <c r="J167" s="97"/>
      <c r="K167" s="97"/>
    </row>
    <row r="168" spans="10:11" s="34" customFormat="1" ht="18" customHeight="1" x14ac:dyDescent="0.15">
      <c r="J168" s="97"/>
      <c r="K168" s="97"/>
    </row>
    <row r="169" spans="10:11" s="34" customFormat="1" ht="18" customHeight="1" x14ac:dyDescent="0.15">
      <c r="J169" s="97"/>
      <c r="K169" s="97"/>
    </row>
    <row r="170" spans="10:11" s="34" customFormat="1" ht="18" customHeight="1" x14ac:dyDescent="0.15">
      <c r="J170" s="97"/>
      <c r="K170" s="97"/>
    </row>
    <row r="171" spans="10:11" s="34" customFormat="1" ht="18" customHeight="1" x14ac:dyDescent="0.15">
      <c r="J171" s="97"/>
      <c r="K171" s="97"/>
    </row>
    <row r="172" spans="10:11" s="34" customFormat="1" ht="18" customHeight="1" x14ac:dyDescent="0.15">
      <c r="J172" s="97"/>
      <c r="K172" s="97"/>
    </row>
    <row r="173" spans="10:11" s="34" customFormat="1" ht="18" customHeight="1" x14ac:dyDescent="0.15">
      <c r="J173" s="97"/>
      <c r="K173" s="97"/>
    </row>
    <row r="174" spans="10:11" s="34" customFormat="1" ht="18" customHeight="1" x14ac:dyDescent="0.15">
      <c r="J174" s="97"/>
      <c r="K174" s="97"/>
    </row>
    <row r="175" spans="10:11" s="34" customFormat="1" ht="18" customHeight="1" x14ac:dyDescent="0.15">
      <c r="J175" s="97"/>
      <c r="K175" s="97"/>
    </row>
    <row r="176" spans="10:11" s="34" customFormat="1" ht="18" customHeight="1" x14ac:dyDescent="0.15">
      <c r="J176" s="97"/>
      <c r="K176" s="97"/>
    </row>
    <row r="177" spans="10:11" s="34" customFormat="1" ht="18" customHeight="1" x14ac:dyDescent="0.15">
      <c r="J177" s="97"/>
      <c r="K177" s="97"/>
    </row>
    <row r="178" spans="10:11" s="34" customFormat="1" ht="18" customHeight="1" x14ac:dyDescent="0.15">
      <c r="J178" s="97"/>
      <c r="K178" s="97"/>
    </row>
    <row r="179" spans="10:11" s="34" customFormat="1" ht="18" customHeight="1" x14ac:dyDescent="0.15">
      <c r="J179" s="97"/>
      <c r="K179" s="97"/>
    </row>
    <row r="180" spans="10:11" s="34" customFormat="1" ht="18" customHeight="1" x14ac:dyDescent="0.15">
      <c r="J180" s="97"/>
      <c r="K180" s="97"/>
    </row>
    <row r="181" spans="10:11" s="34" customFormat="1" ht="18" customHeight="1" x14ac:dyDescent="0.15">
      <c r="J181" s="97"/>
      <c r="K181" s="97"/>
    </row>
    <row r="182" spans="10:11" s="34" customFormat="1" ht="18" customHeight="1" x14ac:dyDescent="0.15">
      <c r="J182" s="97"/>
      <c r="K182" s="97"/>
    </row>
    <row r="183" spans="10:11" s="34" customFormat="1" ht="18" customHeight="1" x14ac:dyDescent="0.15">
      <c r="J183" s="97"/>
      <c r="K183" s="97"/>
    </row>
    <row r="184" spans="10:11" s="34" customFormat="1" ht="18" customHeight="1" x14ac:dyDescent="0.15">
      <c r="J184" s="97"/>
      <c r="K184" s="97"/>
    </row>
    <row r="185" spans="10:11" s="34" customFormat="1" ht="18" customHeight="1" x14ac:dyDescent="0.15">
      <c r="J185" s="97"/>
      <c r="K185" s="97"/>
    </row>
    <row r="186" spans="10:11" s="34" customFormat="1" ht="18" customHeight="1" x14ac:dyDescent="0.15">
      <c r="J186" s="97"/>
      <c r="K186" s="97"/>
    </row>
    <row r="187" spans="10:11" s="34" customFormat="1" ht="18" customHeight="1" x14ac:dyDescent="0.15">
      <c r="J187" s="97"/>
      <c r="K187" s="97"/>
    </row>
    <row r="188" spans="10:11" s="34" customFormat="1" ht="18" customHeight="1" x14ac:dyDescent="0.15">
      <c r="J188" s="97"/>
      <c r="K188" s="97"/>
    </row>
    <row r="189" spans="10:11" s="34" customFormat="1" ht="18" customHeight="1" x14ac:dyDescent="0.15">
      <c r="J189" s="97"/>
      <c r="K189" s="97"/>
    </row>
    <row r="190" spans="10:11" s="34" customFormat="1" ht="18" customHeight="1" x14ac:dyDescent="0.15">
      <c r="J190" s="97"/>
      <c r="K190" s="97"/>
    </row>
    <row r="191" spans="10:11" s="34" customFormat="1" ht="18" customHeight="1" x14ac:dyDescent="0.15">
      <c r="J191" s="97"/>
      <c r="K191" s="97"/>
    </row>
    <row r="192" spans="10:11" s="34" customFormat="1" ht="18" customHeight="1" x14ac:dyDescent="0.15">
      <c r="J192" s="97"/>
      <c r="K192" s="97"/>
    </row>
    <row r="193" spans="10:11" s="34" customFormat="1" ht="18" customHeight="1" x14ac:dyDescent="0.15">
      <c r="J193" s="97"/>
      <c r="K193" s="97"/>
    </row>
    <row r="194" spans="10:11" s="34" customFormat="1" ht="18" customHeight="1" x14ac:dyDescent="0.15">
      <c r="J194" s="97"/>
      <c r="K194" s="97"/>
    </row>
    <row r="195" spans="10:11" s="34" customFormat="1" ht="18" customHeight="1" x14ac:dyDescent="0.15">
      <c r="J195" s="97"/>
      <c r="K195" s="97"/>
    </row>
    <row r="196" spans="10:11" s="34" customFormat="1" ht="18" customHeight="1" x14ac:dyDescent="0.15">
      <c r="J196" s="97"/>
      <c r="K196" s="97"/>
    </row>
    <row r="197" spans="10:11" s="34" customFormat="1" ht="18" customHeight="1" x14ac:dyDescent="0.15">
      <c r="J197" s="97"/>
      <c r="K197" s="97"/>
    </row>
    <row r="198" spans="10:11" s="34" customFormat="1" ht="18" customHeight="1" x14ac:dyDescent="0.15">
      <c r="J198" s="97"/>
      <c r="K198" s="97"/>
    </row>
    <row r="199" spans="10:11" s="34" customFormat="1" ht="18" customHeight="1" x14ac:dyDescent="0.15">
      <c r="J199" s="97"/>
      <c r="K199" s="97"/>
    </row>
    <row r="200" spans="10:11" s="34" customFormat="1" ht="18" customHeight="1" x14ac:dyDescent="0.15">
      <c r="J200" s="97"/>
      <c r="K200" s="97"/>
    </row>
    <row r="201" spans="10:11" s="34" customFormat="1" ht="18" customHeight="1" x14ac:dyDescent="0.15">
      <c r="J201" s="97"/>
      <c r="K201" s="97"/>
    </row>
    <row r="202" spans="10:11" s="34" customFormat="1" ht="18" customHeight="1" x14ac:dyDescent="0.15">
      <c r="J202" s="97"/>
      <c r="K202" s="97"/>
    </row>
    <row r="203" spans="10:11" s="34" customFormat="1" ht="18" customHeight="1" x14ac:dyDescent="0.15">
      <c r="J203" s="97"/>
      <c r="K203" s="97"/>
    </row>
    <row r="204" spans="10:11" s="34" customFormat="1" ht="18" customHeight="1" x14ac:dyDescent="0.15">
      <c r="J204" s="97"/>
      <c r="K204" s="97"/>
    </row>
    <row r="205" spans="10:11" s="34" customFormat="1" ht="18" customHeight="1" x14ac:dyDescent="0.15">
      <c r="J205" s="97"/>
      <c r="K205" s="97"/>
    </row>
    <row r="206" spans="10:11" s="34" customFormat="1" ht="18" customHeight="1" x14ac:dyDescent="0.15">
      <c r="J206" s="97"/>
      <c r="K206" s="97"/>
    </row>
    <row r="207" spans="10:11" s="34" customFormat="1" ht="18" customHeight="1" x14ac:dyDescent="0.15">
      <c r="J207" s="97"/>
      <c r="K207" s="97"/>
    </row>
    <row r="208" spans="10:11" s="34" customFormat="1" ht="18" customHeight="1" x14ac:dyDescent="0.15">
      <c r="J208" s="97"/>
      <c r="K208" s="97"/>
    </row>
    <row r="209" spans="10:11" s="34" customFormat="1" ht="18" customHeight="1" x14ac:dyDescent="0.15">
      <c r="J209" s="97"/>
      <c r="K209" s="97"/>
    </row>
    <row r="210" spans="10:11" s="34" customFormat="1" ht="18" customHeight="1" x14ac:dyDescent="0.15">
      <c r="J210" s="97"/>
      <c r="K210" s="97"/>
    </row>
    <row r="211" spans="10:11" s="34" customFormat="1" ht="18" customHeight="1" x14ac:dyDescent="0.15">
      <c r="J211" s="97"/>
      <c r="K211" s="97"/>
    </row>
    <row r="212" spans="10:11" s="34" customFormat="1" ht="18" customHeight="1" x14ac:dyDescent="0.15">
      <c r="J212" s="97"/>
      <c r="K212" s="97"/>
    </row>
    <row r="213" spans="10:11" s="34" customFormat="1" ht="18" customHeight="1" x14ac:dyDescent="0.15">
      <c r="J213" s="97"/>
      <c r="K213" s="97"/>
    </row>
    <row r="214" spans="10:11" s="34" customFormat="1" ht="18" customHeight="1" x14ac:dyDescent="0.15">
      <c r="J214" s="97"/>
      <c r="K214" s="97"/>
    </row>
    <row r="215" spans="10:11" s="34" customFormat="1" ht="18" customHeight="1" x14ac:dyDescent="0.15">
      <c r="J215" s="97"/>
      <c r="K215" s="97"/>
    </row>
    <row r="216" spans="10:11" s="34" customFormat="1" ht="18" customHeight="1" x14ac:dyDescent="0.15">
      <c r="J216" s="97"/>
      <c r="K216" s="97"/>
    </row>
    <row r="217" spans="10:11" s="34" customFormat="1" ht="18" customHeight="1" x14ac:dyDescent="0.15">
      <c r="J217" s="97"/>
      <c r="K217" s="97"/>
    </row>
    <row r="218" spans="10:11" s="34" customFormat="1" ht="18" customHeight="1" x14ac:dyDescent="0.15">
      <c r="J218" s="97"/>
      <c r="K218" s="97"/>
    </row>
    <row r="219" spans="10:11" s="34" customFormat="1" ht="18" customHeight="1" x14ac:dyDescent="0.15">
      <c r="J219" s="97"/>
      <c r="K219" s="97"/>
    </row>
    <row r="220" spans="10:11" s="34" customFormat="1" ht="18" customHeight="1" x14ac:dyDescent="0.15">
      <c r="J220" s="97"/>
      <c r="K220" s="97"/>
    </row>
    <row r="221" spans="10:11" s="34" customFormat="1" ht="18" customHeight="1" x14ac:dyDescent="0.15">
      <c r="J221" s="97"/>
      <c r="K221" s="97"/>
    </row>
    <row r="222" spans="10:11" s="34" customFormat="1" ht="18" customHeight="1" x14ac:dyDescent="0.15">
      <c r="J222" s="97"/>
      <c r="K222" s="97"/>
    </row>
    <row r="223" spans="10:11" s="34" customFormat="1" ht="18" customHeight="1" x14ac:dyDescent="0.15">
      <c r="J223" s="97"/>
      <c r="K223" s="97"/>
    </row>
    <row r="224" spans="10:11" s="34" customFormat="1" ht="18" customHeight="1" x14ac:dyDescent="0.15">
      <c r="J224" s="97"/>
      <c r="K224" s="97"/>
    </row>
    <row r="225" spans="10:11" s="34" customFormat="1" ht="18" customHeight="1" x14ac:dyDescent="0.15">
      <c r="J225" s="97"/>
      <c r="K225" s="97"/>
    </row>
    <row r="226" spans="10:11" s="34" customFormat="1" ht="18" customHeight="1" x14ac:dyDescent="0.15">
      <c r="J226" s="97"/>
      <c r="K226" s="97"/>
    </row>
    <row r="227" spans="10:11" s="34" customFormat="1" ht="18" customHeight="1" x14ac:dyDescent="0.15">
      <c r="J227" s="97"/>
      <c r="K227" s="97"/>
    </row>
    <row r="228" spans="10:11" s="34" customFormat="1" ht="18" customHeight="1" x14ac:dyDescent="0.15">
      <c r="J228" s="97"/>
      <c r="K228" s="97"/>
    </row>
    <row r="229" spans="10:11" s="34" customFormat="1" ht="18" customHeight="1" x14ac:dyDescent="0.15">
      <c r="J229" s="97"/>
      <c r="K229" s="97"/>
    </row>
    <row r="230" spans="10:11" s="34" customFormat="1" x14ac:dyDescent="0.15">
      <c r="J230" s="97"/>
      <c r="K230" s="97"/>
    </row>
    <row r="231" spans="10:11" s="34" customFormat="1" x14ac:dyDescent="0.15">
      <c r="J231" s="97"/>
      <c r="K231" s="97"/>
    </row>
    <row r="232" spans="10:11" s="34" customFormat="1" x14ac:dyDescent="0.15">
      <c r="J232" s="97"/>
      <c r="K232" s="97"/>
    </row>
    <row r="233" spans="10:11" s="34" customFormat="1" x14ac:dyDescent="0.15">
      <c r="J233" s="97"/>
      <c r="K233" s="97"/>
    </row>
    <row r="234" spans="10:11" s="34" customFormat="1" x14ac:dyDescent="0.15">
      <c r="J234" s="97"/>
      <c r="K234" s="97"/>
    </row>
    <row r="235" spans="10:11" s="34" customFormat="1" x14ac:dyDescent="0.15">
      <c r="J235" s="97"/>
      <c r="K235" s="97"/>
    </row>
    <row r="236" spans="10:11" s="34" customFormat="1" x14ac:dyDescent="0.15">
      <c r="J236" s="97"/>
      <c r="K236" s="97"/>
    </row>
    <row r="237" spans="10:11" s="34" customFormat="1" x14ac:dyDescent="0.15">
      <c r="J237" s="97"/>
      <c r="K237" s="97"/>
    </row>
    <row r="238" spans="10:11" s="34" customFormat="1" x14ac:dyDescent="0.15">
      <c r="J238" s="97"/>
      <c r="K238" s="97"/>
    </row>
    <row r="239" spans="10:11" s="34" customFormat="1" x14ac:dyDescent="0.15">
      <c r="J239" s="97"/>
      <c r="K239" s="97"/>
    </row>
    <row r="240" spans="10:11" s="34" customFormat="1" x14ac:dyDescent="0.15">
      <c r="J240" s="97"/>
      <c r="K240" s="97"/>
    </row>
    <row r="241" spans="10:11" s="34" customFormat="1" x14ac:dyDescent="0.15">
      <c r="J241" s="97"/>
      <c r="K241" s="97"/>
    </row>
    <row r="242" spans="10:11" s="34" customFormat="1" x14ac:dyDescent="0.15">
      <c r="J242" s="97"/>
      <c r="K242" s="97"/>
    </row>
    <row r="243" spans="10:11" s="34" customFormat="1" x14ac:dyDescent="0.15">
      <c r="J243" s="97"/>
      <c r="K243" s="97"/>
    </row>
    <row r="244" spans="10:11" s="34" customFormat="1" x14ac:dyDescent="0.15">
      <c r="J244" s="97"/>
      <c r="K244" s="97"/>
    </row>
    <row r="245" spans="10:11" s="34" customFormat="1" x14ac:dyDescent="0.15">
      <c r="J245" s="97"/>
      <c r="K245" s="97"/>
    </row>
    <row r="246" spans="10:11" s="34" customFormat="1" x14ac:dyDescent="0.15">
      <c r="J246" s="97"/>
      <c r="K246" s="97"/>
    </row>
    <row r="247" spans="10:11" s="34" customFormat="1" x14ac:dyDescent="0.15">
      <c r="J247" s="97"/>
      <c r="K247" s="97"/>
    </row>
    <row r="248" spans="10:11" s="34" customFormat="1" x14ac:dyDescent="0.15">
      <c r="J248" s="97"/>
      <c r="K248" s="97"/>
    </row>
    <row r="249" spans="10:11" s="34" customFormat="1" x14ac:dyDescent="0.15">
      <c r="J249" s="97"/>
      <c r="K249" s="97"/>
    </row>
    <row r="250" spans="10:11" s="34" customFormat="1" x14ac:dyDescent="0.15">
      <c r="J250" s="97"/>
      <c r="K250" s="97"/>
    </row>
    <row r="251" spans="10:11" s="34" customFormat="1" x14ac:dyDescent="0.15">
      <c r="J251" s="97"/>
      <c r="K251" s="97"/>
    </row>
    <row r="252" spans="10:11" s="34" customFormat="1" x14ac:dyDescent="0.15">
      <c r="J252" s="97"/>
      <c r="K252" s="97"/>
    </row>
    <row r="253" spans="10:11" s="34" customFormat="1" x14ac:dyDescent="0.15">
      <c r="J253" s="97"/>
      <c r="K253" s="97"/>
    </row>
    <row r="254" spans="10:11" s="34" customFormat="1" x14ac:dyDescent="0.15">
      <c r="J254" s="97"/>
      <c r="K254" s="97"/>
    </row>
    <row r="255" spans="10:11" s="34" customFormat="1" x14ac:dyDescent="0.15">
      <c r="J255" s="97"/>
      <c r="K255" s="97"/>
    </row>
    <row r="256" spans="10:11" s="34" customFormat="1" x14ac:dyDescent="0.15">
      <c r="J256" s="97"/>
      <c r="K256" s="97"/>
    </row>
    <row r="257" spans="10:11" s="34" customFormat="1" x14ac:dyDescent="0.15">
      <c r="J257" s="97"/>
      <c r="K257" s="97"/>
    </row>
    <row r="258" spans="10:11" s="34" customFormat="1" x14ac:dyDescent="0.15">
      <c r="J258" s="97"/>
      <c r="K258" s="97"/>
    </row>
    <row r="259" spans="10:11" s="34" customFormat="1" x14ac:dyDescent="0.15">
      <c r="J259" s="97"/>
      <c r="K259" s="97"/>
    </row>
    <row r="260" spans="10:11" s="34" customFormat="1" x14ac:dyDescent="0.15">
      <c r="J260" s="97"/>
      <c r="K260" s="97"/>
    </row>
    <row r="261" spans="10:11" s="34" customFormat="1" x14ac:dyDescent="0.15">
      <c r="J261" s="97"/>
      <c r="K261" s="97"/>
    </row>
    <row r="262" spans="10:11" s="34" customFormat="1" x14ac:dyDescent="0.15">
      <c r="J262" s="97"/>
      <c r="K262" s="97"/>
    </row>
    <row r="263" spans="10:11" s="34" customFormat="1" x14ac:dyDescent="0.15">
      <c r="J263" s="97"/>
      <c r="K263" s="97"/>
    </row>
    <row r="264" spans="10:11" s="34" customFormat="1" x14ac:dyDescent="0.15">
      <c r="J264" s="97"/>
      <c r="K264" s="97"/>
    </row>
    <row r="265" spans="10:11" s="34" customFormat="1" x14ac:dyDescent="0.15">
      <c r="J265" s="97"/>
      <c r="K265" s="97"/>
    </row>
    <row r="266" spans="10:11" s="34" customFormat="1" x14ac:dyDescent="0.15">
      <c r="J266" s="97"/>
      <c r="K266" s="97"/>
    </row>
    <row r="267" spans="10:11" s="34" customFormat="1" x14ac:dyDescent="0.15">
      <c r="J267" s="97"/>
      <c r="K267" s="97"/>
    </row>
    <row r="268" spans="10:11" s="34" customFormat="1" x14ac:dyDescent="0.15">
      <c r="J268" s="97"/>
      <c r="K268" s="97"/>
    </row>
    <row r="269" spans="10:11" s="34" customFormat="1" x14ac:dyDescent="0.15">
      <c r="J269" s="97"/>
      <c r="K269" s="97"/>
    </row>
    <row r="270" spans="10:11" s="34" customFormat="1" x14ac:dyDescent="0.15">
      <c r="J270" s="97"/>
      <c r="K270" s="97"/>
    </row>
    <row r="271" spans="10:11" s="34" customFormat="1" x14ac:dyDescent="0.15">
      <c r="J271" s="97"/>
      <c r="K271" s="97"/>
    </row>
    <row r="272" spans="10:11" s="34" customFormat="1" x14ac:dyDescent="0.15">
      <c r="J272" s="97"/>
      <c r="K272" s="97"/>
    </row>
    <row r="273" spans="10:11" s="34" customFormat="1" x14ac:dyDescent="0.15">
      <c r="J273" s="97"/>
      <c r="K273" s="97"/>
    </row>
    <row r="274" spans="10:11" s="34" customFormat="1" x14ac:dyDescent="0.15">
      <c r="J274" s="97"/>
      <c r="K274" s="97"/>
    </row>
    <row r="275" spans="10:11" s="34" customFormat="1" x14ac:dyDescent="0.15">
      <c r="J275" s="97"/>
      <c r="K275" s="97"/>
    </row>
    <row r="276" spans="10:11" s="34" customFormat="1" x14ac:dyDescent="0.15">
      <c r="J276" s="97"/>
      <c r="K276" s="97"/>
    </row>
    <row r="277" spans="10:11" s="34" customFormat="1" x14ac:dyDescent="0.15">
      <c r="J277" s="97"/>
      <c r="K277" s="97"/>
    </row>
    <row r="278" spans="10:11" s="34" customFormat="1" x14ac:dyDescent="0.15">
      <c r="J278" s="97"/>
      <c r="K278" s="97"/>
    </row>
    <row r="279" spans="10:11" s="34" customFormat="1" x14ac:dyDescent="0.15">
      <c r="J279" s="97"/>
      <c r="K279" s="97"/>
    </row>
    <row r="280" spans="10:11" s="34" customFormat="1" x14ac:dyDescent="0.15">
      <c r="J280" s="97"/>
      <c r="K280" s="97"/>
    </row>
    <row r="281" spans="10:11" s="34" customFormat="1" x14ac:dyDescent="0.15">
      <c r="J281" s="97"/>
      <c r="K281" s="97"/>
    </row>
    <row r="282" spans="10:11" s="34" customFormat="1" x14ac:dyDescent="0.15">
      <c r="J282" s="97"/>
      <c r="K282" s="97"/>
    </row>
    <row r="283" spans="10:11" s="34" customFormat="1" x14ac:dyDescent="0.15">
      <c r="J283" s="97"/>
      <c r="K283" s="97"/>
    </row>
    <row r="284" spans="10:11" s="34" customFormat="1" x14ac:dyDescent="0.15">
      <c r="J284" s="97"/>
      <c r="K284" s="97"/>
    </row>
    <row r="285" spans="10:11" s="34" customFormat="1" x14ac:dyDescent="0.15">
      <c r="J285" s="97"/>
      <c r="K285" s="97"/>
    </row>
    <row r="286" spans="10:11" s="34" customFormat="1" x14ac:dyDescent="0.15">
      <c r="J286" s="97"/>
      <c r="K286" s="97"/>
    </row>
    <row r="287" spans="10:11" s="34" customFormat="1" x14ac:dyDescent="0.15">
      <c r="J287" s="97"/>
      <c r="K287" s="97"/>
    </row>
    <row r="288" spans="10:11" s="34" customFormat="1" x14ac:dyDescent="0.15">
      <c r="J288" s="97"/>
      <c r="K288" s="97"/>
    </row>
    <row r="289" spans="10:11" s="34" customFormat="1" x14ac:dyDescent="0.15">
      <c r="J289" s="97"/>
      <c r="K289" s="97"/>
    </row>
    <row r="290" spans="10:11" s="34" customFormat="1" x14ac:dyDescent="0.15">
      <c r="J290" s="97"/>
      <c r="K290" s="97"/>
    </row>
    <row r="291" spans="10:11" s="34" customFormat="1" x14ac:dyDescent="0.15">
      <c r="J291" s="97"/>
      <c r="K291" s="97"/>
    </row>
    <row r="292" spans="10:11" s="34" customFormat="1" x14ac:dyDescent="0.15">
      <c r="J292" s="97"/>
      <c r="K292" s="97"/>
    </row>
    <row r="293" spans="10:11" s="34" customFormat="1" x14ac:dyDescent="0.15">
      <c r="J293" s="97"/>
      <c r="K293" s="97"/>
    </row>
    <row r="294" spans="10:11" s="34" customFormat="1" x14ac:dyDescent="0.15">
      <c r="J294" s="97"/>
      <c r="K294" s="97"/>
    </row>
    <row r="295" spans="10:11" s="34" customFormat="1" x14ac:dyDescent="0.15">
      <c r="J295" s="97"/>
      <c r="K295" s="97"/>
    </row>
    <row r="296" spans="10:11" s="34" customFormat="1" x14ac:dyDescent="0.15">
      <c r="J296" s="97"/>
      <c r="K296" s="97"/>
    </row>
    <row r="297" spans="10:11" s="34" customFormat="1" x14ac:dyDescent="0.15">
      <c r="J297" s="97"/>
      <c r="K297" s="97"/>
    </row>
    <row r="298" spans="10:11" s="34" customFormat="1" x14ac:dyDescent="0.15">
      <c r="J298" s="97"/>
      <c r="K298" s="97"/>
    </row>
    <row r="299" spans="10:11" s="34" customFormat="1" x14ac:dyDescent="0.15">
      <c r="J299" s="97"/>
      <c r="K299" s="97"/>
    </row>
    <row r="300" spans="10:11" s="34" customFormat="1" x14ac:dyDescent="0.15">
      <c r="J300" s="97"/>
      <c r="K300" s="97"/>
    </row>
    <row r="301" spans="10:11" s="34" customFormat="1" x14ac:dyDescent="0.15">
      <c r="J301" s="97"/>
      <c r="K301" s="97"/>
    </row>
    <row r="302" spans="10:11" s="34" customFormat="1" x14ac:dyDescent="0.15">
      <c r="J302" s="97"/>
      <c r="K302" s="97"/>
    </row>
    <row r="303" spans="10:11" s="34" customFormat="1" x14ac:dyDescent="0.15">
      <c r="J303" s="97"/>
      <c r="K303" s="97"/>
    </row>
    <row r="304" spans="10:11" s="34" customFormat="1" x14ac:dyDescent="0.15">
      <c r="J304" s="97"/>
      <c r="K304" s="97"/>
    </row>
    <row r="305" spans="10:11" s="34" customFormat="1" x14ac:dyDescent="0.15">
      <c r="J305" s="97"/>
      <c r="K305" s="97"/>
    </row>
    <row r="306" spans="10:11" s="34" customFormat="1" x14ac:dyDescent="0.15">
      <c r="J306" s="97"/>
      <c r="K306" s="97"/>
    </row>
    <row r="307" spans="10:11" s="34" customFormat="1" x14ac:dyDescent="0.15">
      <c r="J307" s="97"/>
      <c r="K307" s="97"/>
    </row>
    <row r="308" spans="10:11" s="34" customFormat="1" x14ac:dyDescent="0.15">
      <c r="J308" s="97"/>
      <c r="K308" s="97"/>
    </row>
    <row r="309" spans="10:11" s="34" customFormat="1" x14ac:dyDescent="0.15">
      <c r="J309" s="97"/>
      <c r="K309" s="97"/>
    </row>
    <row r="310" spans="10:11" s="34" customFormat="1" x14ac:dyDescent="0.15">
      <c r="J310" s="97"/>
      <c r="K310" s="97"/>
    </row>
    <row r="311" spans="10:11" s="34" customFormat="1" x14ac:dyDescent="0.15">
      <c r="J311" s="97"/>
      <c r="K311" s="97"/>
    </row>
    <row r="312" spans="10:11" s="34" customFormat="1" x14ac:dyDescent="0.15">
      <c r="J312" s="97"/>
      <c r="K312" s="97"/>
    </row>
    <row r="313" spans="10:11" s="34" customFormat="1" x14ac:dyDescent="0.15">
      <c r="J313" s="97"/>
      <c r="K313" s="97"/>
    </row>
    <row r="314" spans="10:11" s="34" customFormat="1" x14ac:dyDescent="0.15">
      <c r="J314" s="97"/>
      <c r="K314" s="97"/>
    </row>
    <row r="315" spans="10:11" s="34" customFormat="1" x14ac:dyDescent="0.15">
      <c r="J315" s="97"/>
      <c r="K315" s="97"/>
    </row>
    <row r="316" spans="10:11" s="34" customFormat="1" x14ac:dyDescent="0.15">
      <c r="J316" s="97"/>
      <c r="K316" s="97"/>
    </row>
    <row r="317" spans="10:11" s="34" customFormat="1" x14ac:dyDescent="0.15">
      <c r="J317" s="97"/>
      <c r="K317" s="97"/>
    </row>
    <row r="318" spans="10:11" s="34" customFormat="1" x14ac:dyDescent="0.15">
      <c r="J318" s="97"/>
      <c r="K318" s="97"/>
    </row>
    <row r="319" spans="10:11" s="34" customFormat="1" x14ac:dyDescent="0.15">
      <c r="J319" s="97"/>
      <c r="K319" s="97"/>
    </row>
    <row r="320" spans="10:11" s="34" customFormat="1" x14ac:dyDescent="0.15">
      <c r="J320" s="97"/>
      <c r="K320" s="97"/>
    </row>
    <row r="321" spans="10:11" s="34" customFormat="1" x14ac:dyDescent="0.15">
      <c r="J321" s="97"/>
      <c r="K321" s="97"/>
    </row>
    <row r="322" spans="10:11" s="34" customFormat="1" x14ac:dyDescent="0.15">
      <c r="J322" s="97"/>
      <c r="K322" s="97"/>
    </row>
    <row r="323" spans="10:11" s="34" customFormat="1" x14ac:dyDescent="0.15">
      <c r="J323" s="97"/>
      <c r="K323" s="97"/>
    </row>
    <row r="324" spans="10:11" s="34" customFormat="1" x14ac:dyDescent="0.15">
      <c r="J324" s="97"/>
      <c r="K324" s="97"/>
    </row>
    <row r="325" spans="10:11" s="34" customFormat="1" x14ac:dyDescent="0.15">
      <c r="J325" s="97"/>
      <c r="K325" s="97"/>
    </row>
    <row r="326" spans="10:11" s="34" customFormat="1" x14ac:dyDescent="0.15">
      <c r="J326" s="97"/>
      <c r="K326" s="97"/>
    </row>
    <row r="327" spans="10:11" s="34" customFormat="1" x14ac:dyDescent="0.15">
      <c r="J327" s="97"/>
      <c r="K327" s="97"/>
    </row>
    <row r="328" spans="10:11" s="34" customFormat="1" x14ac:dyDescent="0.15">
      <c r="J328" s="97"/>
      <c r="K328" s="97"/>
    </row>
    <row r="329" spans="10:11" s="34" customFormat="1" x14ac:dyDescent="0.15">
      <c r="J329" s="97"/>
      <c r="K329" s="97"/>
    </row>
    <row r="330" spans="10:11" s="34" customFormat="1" x14ac:dyDescent="0.15">
      <c r="J330" s="97"/>
      <c r="K330" s="97"/>
    </row>
    <row r="331" spans="10:11" s="34" customFormat="1" x14ac:dyDescent="0.15">
      <c r="J331" s="97"/>
      <c r="K331" s="97"/>
    </row>
    <row r="332" spans="10:11" s="34" customFormat="1" x14ac:dyDescent="0.15">
      <c r="J332" s="97"/>
      <c r="K332" s="97"/>
    </row>
    <row r="333" spans="10:11" s="34" customFormat="1" x14ac:dyDescent="0.15">
      <c r="J333" s="97"/>
      <c r="K333" s="97"/>
    </row>
    <row r="334" spans="10:11" s="34" customFormat="1" x14ac:dyDescent="0.15">
      <c r="J334" s="97"/>
      <c r="K334" s="97"/>
    </row>
    <row r="335" spans="10:11" s="34" customFormat="1" x14ac:dyDescent="0.15">
      <c r="J335" s="97"/>
      <c r="K335" s="97"/>
    </row>
    <row r="336" spans="10:11" s="34" customFormat="1" x14ac:dyDescent="0.15">
      <c r="J336" s="97"/>
      <c r="K336" s="97"/>
    </row>
    <row r="337" spans="10:11" s="34" customFormat="1" x14ac:dyDescent="0.15">
      <c r="J337" s="97"/>
      <c r="K337" s="97"/>
    </row>
    <row r="338" spans="10:11" s="34" customFormat="1" x14ac:dyDescent="0.15">
      <c r="J338" s="97"/>
      <c r="K338" s="97"/>
    </row>
    <row r="339" spans="10:11" s="34" customFormat="1" x14ac:dyDescent="0.15">
      <c r="J339" s="97"/>
      <c r="K339" s="97"/>
    </row>
    <row r="340" spans="10:11" s="34" customFormat="1" x14ac:dyDescent="0.15">
      <c r="J340" s="97"/>
      <c r="K340" s="97"/>
    </row>
    <row r="341" spans="10:11" s="34" customFormat="1" x14ac:dyDescent="0.15">
      <c r="J341" s="97"/>
      <c r="K341" s="97"/>
    </row>
    <row r="342" spans="10:11" s="34" customFormat="1" x14ac:dyDescent="0.15">
      <c r="J342" s="97"/>
      <c r="K342" s="97"/>
    </row>
    <row r="343" spans="10:11" s="34" customFormat="1" x14ac:dyDescent="0.15">
      <c r="J343" s="97"/>
      <c r="K343" s="97"/>
    </row>
    <row r="344" spans="10:11" s="34" customFormat="1" x14ac:dyDescent="0.15">
      <c r="J344" s="97"/>
      <c r="K344" s="97"/>
    </row>
    <row r="345" spans="10:11" s="34" customFormat="1" x14ac:dyDescent="0.15">
      <c r="J345" s="97"/>
      <c r="K345" s="97"/>
    </row>
    <row r="346" spans="10:11" s="34" customFormat="1" x14ac:dyDescent="0.15">
      <c r="J346" s="97"/>
      <c r="K346" s="97"/>
    </row>
    <row r="347" spans="10:11" s="34" customFormat="1" x14ac:dyDescent="0.15">
      <c r="J347" s="97"/>
      <c r="K347" s="97"/>
    </row>
    <row r="348" spans="10:11" s="34" customFormat="1" x14ac:dyDescent="0.15">
      <c r="J348" s="97"/>
      <c r="K348" s="97"/>
    </row>
    <row r="349" spans="10:11" s="34" customFormat="1" x14ac:dyDescent="0.15">
      <c r="J349" s="97"/>
      <c r="K349" s="97"/>
    </row>
    <row r="350" spans="10:11" s="34" customFormat="1" x14ac:dyDescent="0.15">
      <c r="J350" s="97"/>
      <c r="K350" s="97"/>
    </row>
    <row r="351" spans="10:11" s="34" customFormat="1" x14ac:dyDescent="0.15">
      <c r="J351" s="97"/>
      <c r="K351" s="97"/>
    </row>
    <row r="352" spans="10:11" s="34" customFormat="1" x14ac:dyDescent="0.15">
      <c r="J352" s="97"/>
      <c r="K352" s="97"/>
    </row>
    <row r="353" spans="10:11" s="34" customFormat="1" x14ac:dyDescent="0.15">
      <c r="J353" s="97"/>
      <c r="K353" s="97"/>
    </row>
    <row r="354" spans="10:11" s="34" customFormat="1" x14ac:dyDescent="0.15">
      <c r="J354" s="97"/>
      <c r="K354" s="97"/>
    </row>
    <row r="355" spans="10:11" s="34" customFormat="1" x14ac:dyDescent="0.15">
      <c r="J355" s="97"/>
      <c r="K355" s="97"/>
    </row>
    <row r="356" spans="10:11" s="34" customFormat="1" x14ac:dyDescent="0.15">
      <c r="J356" s="97"/>
      <c r="K356" s="97"/>
    </row>
    <row r="357" spans="10:11" s="34" customFormat="1" x14ac:dyDescent="0.15">
      <c r="J357" s="97"/>
      <c r="K357" s="97"/>
    </row>
    <row r="358" spans="10:11" s="34" customFormat="1" x14ac:dyDescent="0.15">
      <c r="J358" s="97"/>
      <c r="K358" s="97"/>
    </row>
    <row r="359" spans="10:11" s="34" customFormat="1" x14ac:dyDescent="0.15">
      <c r="J359" s="97"/>
      <c r="K359" s="97"/>
    </row>
    <row r="360" spans="10:11" s="34" customFormat="1" x14ac:dyDescent="0.15">
      <c r="J360" s="97"/>
      <c r="K360" s="97"/>
    </row>
    <row r="361" spans="10:11" s="34" customFormat="1" x14ac:dyDescent="0.15">
      <c r="J361" s="97"/>
      <c r="K361" s="97"/>
    </row>
    <row r="362" spans="10:11" s="34" customFormat="1" x14ac:dyDescent="0.15">
      <c r="J362" s="97"/>
      <c r="K362" s="97"/>
    </row>
    <row r="363" spans="10:11" s="34" customFormat="1" x14ac:dyDescent="0.15">
      <c r="J363" s="97"/>
      <c r="K363" s="97"/>
    </row>
    <row r="364" spans="10:11" s="34" customFormat="1" x14ac:dyDescent="0.15">
      <c r="J364" s="97"/>
      <c r="K364" s="97"/>
    </row>
    <row r="365" spans="10:11" s="34" customFormat="1" x14ac:dyDescent="0.15">
      <c r="J365" s="97"/>
      <c r="K365" s="97"/>
    </row>
    <row r="366" spans="10:11" s="34" customFormat="1" x14ac:dyDescent="0.15">
      <c r="J366" s="97"/>
      <c r="K366" s="97"/>
    </row>
    <row r="367" spans="10:11" s="34" customFormat="1" x14ac:dyDescent="0.15">
      <c r="J367" s="97"/>
      <c r="K367" s="97"/>
    </row>
    <row r="368" spans="10:11" s="34" customFormat="1" x14ac:dyDescent="0.15">
      <c r="J368" s="97"/>
      <c r="K368" s="97"/>
    </row>
    <row r="369" spans="10:11" s="34" customFormat="1" x14ac:dyDescent="0.15">
      <c r="J369" s="97"/>
      <c r="K369" s="97"/>
    </row>
    <row r="370" spans="10:11" s="34" customFormat="1" x14ac:dyDescent="0.15">
      <c r="J370" s="97"/>
      <c r="K370" s="97"/>
    </row>
    <row r="371" spans="10:11" s="34" customFormat="1" x14ac:dyDescent="0.15">
      <c r="J371" s="97"/>
      <c r="K371" s="97"/>
    </row>
    <row r="372" spans="10:11" s="34" customFormat="1" x14ac:dyDescent="0.15">
      <c r="J372" s="97"/>
      <c r="K372" s="97"/>
    </row>
    <row r="373" spans="10:11" s="34" customFormat="1" x14ac:dyDescent="0.15">
      <c r="J373" s="97"/>
      <c r="K373" s="97"/>
    </row>
    <row r="374" spans="10:11" s="34" customFormat="1" x14ac:dyDescent="0.15">
      <c r="J374" s="97"/>
      <c r="K374" s="97"/>
    </row>
    <row r="375" spans="10:11" s="34" customFormat="1" x14ac:dyDescent="0.15">
      <c r="J375" s="97"/>
      <c r="K375" s="97"/>
    </row>
    <row r="376" spans="10:11" s="34" customFormat="1" x14ac:dyDescent="0.15">
      <c r="J376" s="97"/>
      <c r="K376" s="97"/>
    </row>
    <row r="377" spans="10:11" s="34" customFormat="1" x14ac:dyDescent="0.15">
      <c r="J377" s="97"/>
      <c r="K377" s="97"/>
    </row>
    <row r="378" spans="10:11" s="34" customFormat="1" x14ac:dyDescent="0.15">
      <c r="J378" s="97"/>
      <c r="K378" s="97"/>
    </row>
    <row r="379" spans="10:11" s="34" customFormat="1" x14ac:dyDescent="0.15">
      <c r="J379" s="97"/>
      <c r="K379" s="97"/>
    </row>
    <row r="380" spans="10:11" s="34" customFormat="1" x14ac:dyDescent="0.15">
      <c r="J380" s="97"/>
      <c r="K380" s="97"/>
    </row>
    <row r="381" spans="10:11" s="34" customFormat="1" x14ac:dyDescent="0.15">
      <c r="J381" s="97"/>
      <c r="K381" s="97"/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94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84</v>
      </c>
      <c r="L1" s="32" t="str">
        <f>[2]財政指標!$M$1</f>
        <v>粟野町</v>
      </c>
      <c r="P1" s="32" t="str">
        <f>[2]財政指標!$M$1</f>
        <v>粟野町</v>
      </c>
    </row>
    <row r="2" spans="1:17" ht="15" customHeight="1" x14ac:dyDescent="0.15">
      <c r="M2" s="18" t="s">
        <v>149</v>
      </c>
      <c r="Q2" s="18" t="s">
        <v>149</v>
      </c>
    </row>
    <row r="3" spans="1:17" ht="18" customHeight="1" x14ac:dyDescent="0.15">
      <c r="A3" s="17"/>
      <c r="B3" s="17" t="s">
        <v>169</v>
      </c>
      <c r="C3" s="17" t="s">
        <v>170</v>
      </c>
      <c r="D3" s="17" t="s">
        <v>172</v>
      </c>
      <c r="E3" s="17" t="s">
        <v>174</v>
      </c>
      <c r="F3" s="17" t="s">
        <v>176</v>
      </c>
      <c r="G3" s="17" t="s">
        <v>178</v>
      </c>
      <c r="H3" s="17" t="s">
        <v>180</v>
      </c>
      <c r="I3" s="17" t="s">
        <v>182</v>
      </c>
      <c r="J3" s="14" t="s">
        <v>207</v>
      </c>
      <c r="K3" s="14" t="s">
        <v>208</v>
      </c>
      <c r="L3" s="95" t="s">
        <v>188</v>
      </c>
      <c r="M3" s="95" t="s">
        <v>190</v>
      </c>
      <c r="N3" s="95" t="s">
        <v>192</v>
      </c>
      <c r="O3" s="2" t="s">
        <v>194</v>
      </c>
      <c r="P3" s="70" t="s">
        <v>196</v>
      </c>
      <c r="Q3" s="70" t="s">
        <v>161</v>
      </c>
    </row>
    <row r="4" spans="1:17" ht="18" customHeight="1" x14ac:dyDescent="0.15">
      <c r="A4" s="19" t="s">
        <v>76</v>
      </c>
      <c r="B4" s="16"/>
      <c r="C4" s="17"/>
      <c r="D4" s="17">
        <v>90156</v>
      </c>
      <c r="E4" s="17">
        <v>97882</v>
      </c>
      <c r="F4" s="17">
        <v>101281</v>
      </c>
      <c r="G4" s="17">
        <v>97226</v>
      </c>
      <c r="H4" s="17">
        <v>99834</v>
      </c>
      <c r="I4" s="17">
        <v>96251</v>
      </c>
      <c r="J4" s="96">
        <v>97533</v>
      </c>
      <c r="K4" s="13">
        <v>97758</v>
      </c>
      <c r="L4" s="52">
        <v>94755</v>
      </c>
      <c r="M4" s="52">
        <v>90769</v>
      </c>
      <c r="N4" s="52">
        <v>99472</v>
      </c>
      <c r="O4" s="52">
        <v>93752</v>
      </c>
      <c r="P4" s="52">
        <v>88575</v>
      </c>
      <c r="Q4" s="52">
        <v>88123</v>
      </c>
    </row>
    <row r="5" spans="1:17" ht="18" customHeight="1" x14ac:dyDescent="0.15">
      <c r="A5" s="19" t="s">
        <v>75</v>
      </c>
      <c r="B5" s="16"/>
      <c r="C5" s="17"/>
      <c r="D5" s="17">
        <v>1142097</v>
      </c>
      <c r="E5" s="17">
        <v>1150083</v>
      </c>
      <c r="F5" s="17">
        <v>969527</v>
      </c>
      <c r="G5" s="17">
        <v>847258</v>
      </c>
      <c r="H5" s="17">
        <v>1048676</v>
      </c>
      <c r="I5" s="17">
        <v>911513</v>
      </c>
      <c r="J5" s="96">
        <v>747712</v>
      </c>
      <c r="K5" s="13">
        <v>674664</v>
      </c>
      <c r="L5" s="52">
        <v>690675</v>
      </c>
      <c r="M5" s="52">
        <v>682338</v>
      </c>
      <c r="N5" s="52">
        <v>713528</v>
      </c>
      <c r="O5" s="52">
        <v>691161</v>
      </c>
      <c r="P5" s="52">
        <v>758751</v>
      </c>
      <c r="Q5" s="52">
        <v>768405</v>
      </c>
    </row>
    <row r="6" spans="1:17" ht="18" customHeight="1" x14ac:dyDescent="0.15">
      <c r="A6" s="19" t="s">
        <v>77</v>
      </c>
      <c r="B6" s="16"/>
      <c r="C6" s="17"/>
      <c r="D6" s="17">
        <v>377407</v>
      </c>
      <c r="E6" s="17">
        <v>510643</v>
      </c>
      <c r="F6" s="17">
        <v>794519</v>
      </c>
      <c r="G6" s="17">
        <v>547735</v>
      </c>
      <c r="H6" s="17">
        <v>789803</v>
      </c>
      <c r="I6" s="17">
        <v>714635</v>
      </c>
      <c r="J6" s="96">
        <v>740687</v>
      </c>
      <c r="K6" s="94">
        <v>794721</v>
      </c>
      <c r="L6" s="52">
        <v>1142691</v>
      </c>
      <c r="M6" s="52">
        <v>646080</v>
      </c>
      <c r="N6" s="52">
        <v>641760</v>
      </c>
      <c r="O6" s="52">
        <v>667519</v>
      </c>
      <c r="P6" s="52">
        <v>728960</v>
      </c>
      <c r="Q6" s="52">
        <v>740441</v>
      </c>
    </row>
    <row r="7" spans="1:17" ht="18" customHeight="1" x14ac:dyDescent="0.15">
      <c r="A7" s="19" t="s">
        <v>86</v>
      </c>
      <c r="B7" s="16"/>
      <c r="C7" s="17"/>
      <c r="D7" s="17">
        <v>255834</v>
      </c>
      <c r="E7" s="17">
        <v>278800</v>
      </c>
      <c r="F7" s="17">
        <v>291052</v>
      </c>
      <c r="G7" s="17">
        <v>282201</v>
      </c>
      <c r="H7" s="17">
        <v>299274</v>
      </c>
      <c r="I7" s="17">
        <v>348225</v>
      </c>
      <c r="J7" s="96">
        <v>388466</v>
      </c>
      <c r="K7" s="13">
        <v>402368</v>
      </c>
      <c r="L7" s="52">
        <v>414731</v>
      </c>
      <c r="M7" s="52">
        <v>421567</v>
      </c>
      <c r="N7" s="52">
        <v>436561</v>
      </c>
      <c r="O7" s="52">
        <v>414969</v>
      </c>
      <c r="P7" s="52">
        <v>430243</v>
      </c>
      <c r="Q7" s="52">
        <v>430215</v>
      </c>
    </row>
    <row r="8" spans="1:17" ht="18" customHeight="1" x14ac:dyDescent="0.15">
      <c r="A8" s="19" t="s">
        <v>87</v>
      </c>
      <c r="B8" s="16"/>
      <c r="C8" s="17"/>
      <c r="D8" s="17">
        <v>3418</v>
      </c>
      <c r="E8" s="17">
        <v>3720</v>
      </c>
      <c r="F8" s="17">
        <v>3602</v>
      </c>
      <c r="G8" s="17">
        <v>3915</v>
      </c>
      <c r="H8" s="17">
        <v>3474</v>
      </c>
      <c r="I8" s="17">
        <v>3844</v>
      </c>
      <c r="J8" s="96">
        <v>3443</v>
      </c>
      <c r="K8" s="13">
        <v>3475</v>
      </c>
      <c r="L8" s="52">
        <v>3398</v>
      </c>
      <c r="M8" s="52">
        <v>2883</v>
      </c>
      <c r="N8" s="52">
        <v>2771</v>
      </c>
      <c r="O8" s="52">
        <v>2727</v>
      </c>
      <c r="P8" s="52">
        <v>3019</v>
      </c>
      <c r="Q8" s="52">
        <v>3375</v>
      </c>
    </row>
    <row r="9" spans="1:17" ht="18" customHeight="1" x14ac:dyDescent="0.15">
      <c r="A9" s="19" t="s">
        <v>88</v>
      </c>
      <c r="B9" s="16"/>
      <c r="C9" s="17"/>
      <c r="D9" s="17">
        <v>510176</v>
      </c>
      <c r="E9" s="17">
        <v>706744</v>
      </c>
      <c r="F9" s="17">
        <v>572919</v>
      </c>
      <c r="G9" s="17">
        <v>660254</v>
      </c>
      <c r="H9" s="17">
        <v>449167</v>
      </c>
      <c r="I9" s="17">
        <v>324094</v>
      </c>
      <c r="J9" s="96">
        <v>413384</v>
      </c>
      <c r="K9" s="13">
        <v>654043</v>
      </c>
      <c r="L9" s="52">
        <v>776519</v>
      </c>
      <c r="M9" s="52">
        <v>463163</v>
      </c>
      <c r="N9" s="52">
        <v>371577</v>
      </c>
      <c r="O9" s="52">
        <v>532231</v>
      </c>
      <c r="P9" s="52">
        <v>310099</v>
      </c>
      <c r="Q9" s="52">
        <v>356421</v>
      </c>
    </row>
    <row r="10" spans="1:17" ht="18" customHeight="1" x14ac:dyDescent="0.15">
      <c r="A10" s="19" t="s">
        <v>89</v>
      </c>
      <c r="B10" s="16"/>
      <c r="C10" s="17"/>
      <c r="D10" s="17">
        <v>184709</v>
      </c>
      <c r="E10" s="17">
        <v>129738</v>
      </c>
      <c r="F10" s="17">
        <v>202610</v>
      </c>
      <c r="G10" s="17">
        <v>247733</v>
      </c>
      <c r="H10" s="17">
        <v>180971</v>
      </c>
      <c r="I10" s="17">
        <v>199435</v>
      </c>
      <c r="J10" s="96">
        <v>179236</v>
      </c>
      <c r="K10" s="13">
        <v>204350</v>
      </c>
      <c r="L10" s="52">
        <v>356149</v>
      </c>
      <c r="M10" s="52">
        <v>255294</v>
      </c>
      <c r="N10" s="52">
        <v>257701</v>
      </c>
      <c r="O10" s="52">
        <v>275013</v>
      </c>
      <c r="P10" s="52">
        <v>253040</v>
      </c>
      <c r="Q10" s="52">
        <v>272525</v>
      </c>
    </row>
    <row r="11" spans="1:17" ht="18" customHeight="1" x14ac:dyDescent="0.15">
      <c r="A11" s="19" t="s">
        <v>90</v>
      </c>
      <c r="B11" s="16"/>
      <c r="C11" s="17"/>
      <c r="D11" s="17">
        <v>282517</v>
      </c>
      <c r="E11" s="17">
        <v>380991</v>
      </c>
      <c r="F11" s="17">
        <v>300582</v>
      </c>
      <c r="G11" s="17">
        <v>669372</v>
      </c>
      <c r="H11" s="17">
        <v>588606</v>
      </c>
      <c r="I11" s="17">
        <v>413417</v>
      </c>
      <c r="J11" s="96">
        <v>445969</v>
      </c>
      <c r="K11" s="96">
        <v>424257</v>
      </c>
      <c r="L11" s="52">
        <v>434149</v>
      </c>
      <c r="M11" s="52">
        <v>377847</v>
      </c>
      <c r="N11" s="52">
        <v>445934</v>
      </c>
      <c r="O11" s="52">
        <v>463910</v>
      </c>
      <c r="P11" s="52">
        <v>299381</v>
      </c>
      <c r="Q11" s="52">
        <v>355935</v>
      </c>
    </row>
    <row r="12" spans="1:17" ht="18" customHeight="1" x14ac:dyDescent="0.15">
      <c r="A12" s="19" t="s">
        <v>91</v>
      </c>
      <c r="B12" s="16"/>
      <c r="C12" s="17"/>
      <c r="D12" s="17">
        <v>147728</v>
      </c>
      <c r="E12" s="17">
        <v>144980</v>
      </c>
      <c r="F12" s="17">
        <v>172721</v>
      </c>
      <c r="G12" s="17">
        <v>184892</v>
      </c>
      <c r="H12" s="17">
        <v>194882</v>
      </c>
      <c r="I12" s="17">
        <v>216335</v>
      </c>
      <c r="J12" s="96">
        <v>229452</v>
      </c>
      <c r="K12" s="96">
        <v>204294</v>
      </c>
      <c r="L12" s="52">
        <v>248523</v>
      </c>
      <c r="M12" s="52">
        <v>175004</v>
      </c>
      <c r="N12" s="52">
        <v>186420</v>
      </c>
      <c r="O12" s="52">
        <v>200770</v>
      </c>
      <c r="P12" s="52">
        <v>197123</v>
      </c>
      <c r="Q12" s="52">
        <v>179996</v>
      </c>
    </row>
    <row r="13" spans="1:17" ht="18" customHeight="1" x14ac:dyDescent="0.15">
      <c r="A13" s="19" t="s">
        <v>92</v>
      </c>
      <c r="B13" s="16"/>
      <c r="C13" s="17"/>
      <c r="D13" s="17">
        <v>701969</v>
      </c>
      <c r="E13" s="17">
        <v>670792</v>
      </c>
      <c r="F13" s="17">
        <v>795396</v>
      </c>
      <c r="G13" s="17">
        <v>888839</v>
      </c>
      <c r="H13" s="17">
        <v>2350330</v>
      </c>
      <c r="I13" s="17">
        <v>1488102</v>
      </c>
      <c r="J13" s="96">
        <v>1466599</v>
      </c>
      <c r="K13" s="96">
        <v>1767470</v>
      </c>
      <c r="L13" s="52">
        <v>927897</v>
      </c>
      <c r="M13" s="52">
        <v>1350911</v>
      </c>
      <c r="N13" s="52">
        <v>1544827</v>
      </c>
      <c r="O13" s="52">
        <v>2728818</v>
      </c>
      <c r="P13" s="52">
        <v>869979</v>
      </c>
      <c r="Q13" s="52">
        <v>660223</v>
      </c>
    </row>
    <row r="14" spans="1:17" ht="18" customHeight="1" x14ac:dyDescent="0.15">
      <c r="A14" s="19" t="s">
        <v>93</v>
      </c>
      <c r="B14" s="16"/>
      <c r="C14" s="17"/>
      <c r="D14" s="17">
        <v>149688</v>
      </c>
      <c r="E14" s="17">
        <v>18777</v>
      </c>
      <c r="F14" s="17">
        <v>0</v>
      </c>
      <c r="G14" s="17">
        <v>0</v>
      </c>
      <c r="H14" s="17">
        <v>0</v>
      </c>
      <c r="I14" s="17">
        <v>0</v>
      </c>
      <c r="J14" s="96">
        <v>4102</v>
      </c>
      <c r="K14" s="96">
        <v>41581</v>
      </c>
      <c r="L14" s="52">
        <v>25418</v>
      </c>
      <c r="M14" s="52">
        <v>0</v>
      </c>
      <c r="N14" s="52">
        <v>16254</v>
      </c>
      <c r="O14" s="52">
        <v>45537</v>
      </c>
      <c r="P14" s="52">
        <v>0</v>
      </c>
      <c r="Q14" s="52">
        <v>1</v>
      </c>
    </row>
    <row r="15" spans="1:17" ht="18" customHeight="1" x14ac:dyDescent="0.15">
      <c r="A15" s="19" t="s">
        <v>94</v>
      </c>
      <c r="B15" s="16"/>
      <c r="C15" s="17"/>
      <c r="D15" s="17">
        <v>366147</v>
      </c>
      <c r="E15" s="17">
        <v>383548</v>
      </c>
      <c r="F15" s="17">
        <v>384141</v>
      </c>
      <c r="G15" s="17">
        <v>384734</v>
      </c>
      <c r="H15" s="17">
        <v>384233</v>
      </c>
      <c r="I15" s="17">
        <v>422998</v>
      </c>
      <c r="J15" s="96">
        <v>440330</v>
      </c>
      <c r="K15" s="13">
        <v>528974</v>
      </c>
      <c r="L15" s="52">
        <v>578912</v>
      </c>
      <c r="M15" s="52">
        <v>622039</v>
      </c>
      <c r="N15" s="52">
        <v>637969</v>
      </c>
      <c r="O15" s="52">
        <v>656747</v>
      </c>
      <c r="P15" s="52">
        <v>620941</v>
      </c>
      <c r="Q15" s="52">
        <v>607917</v>
      </c>
    </row>
    <row r="16" spans="1:17" ht="18" customHeight="1" x14ac:dyDescent="0.15">
      <c r="A16" s="19" t="s">
        <v>73</v>
      </c>
      <c r="B16" s="16"/>
      <c r="C16" s="17"/>
      <c r="D16" s="17">
        <v>40000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96">
        <v>14207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1</v>
      </c>
    </row>
    <row r="17" spans="1:17" ht="18" customHeight="1" x14ac:dyDescent="0.15">
      <c r="A17" s="19" t="s">
        <v>96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96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</v>
      </c>
    </row>
    <row r="18" spans="1:17" ht="18" customHeight="1" x14ac:dyDescent="0.15">
      <c r="A18" s="19" t="s">
        <v>95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96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</v>
      </c>
    </row>
    <row r="19" spans="1:17" ht="18" customHeight="1" x14ac:dyDescent="0.15">
      <c r="A19" s="19" t="s">
        <v>97</v>
      </c>
      <c r="B19" s="16">
        <f t="shared" ref="B19:Q19" si="0">SUM(B4:B18)</f>
        <v>0</v>
      </c>
      <c r="C19" s="17">
        <f t="shared" si="0"/>
        <v>0</v>
      </c>
      <c r="D19" s="17">
        <f t="shared" si="0"/>
        <v>4251846</v>
      </c>
      <c r="E19" s="17">
        <f t="shared" si="0"/>
        <v>4476698</v>
      </c>
      <c r="F19" s="17">
        <f t="shared" si="0"/>
        <v>4588350</v>
      </c>
      <c r="G19" s="17">
        <f t="shared" si="0"/>
        <v>4814159</v>
      </c>
      <c r="H19" s="17">
        <f t="shared" si="0"/>
        <v>6389250</v>
      </c>
      <c r="I19" s="17">
        <f t="shared" si="0"/>
        <v>5138849</v>
      </c>
      <c r="J19" s="17">
        <f t="shared" si="0"/>
        <v>5171120</v>
      </c>
      <c r="K19" s="17">
        <f t="shared" si="0"/>
        <v>5797955</v>
      </c>
      <c r="L19" s="53">
        <f t="shared" si="0"/>
        <v>5693817</v>
      </c>
      <c r="M19" s="53">
        <f t="shared" si="0"/>
        <v>5087895</v>
      </c>
      <c r="N19" s="53">
        <f t="shared" si="0"/>
        <v>5354774</v>
      </c>
      <c r="O19" s="53">
        <f t="shared" si="0"/>
        <v>6773154</v>
      </c>
      <c r="P19" s="53">
        <f t="shared" si="0"/>
        <v>4560111</v>
      </c>
      <c r="Q19" s="53">
        <f t="shared" si="0"/>
        <v>4463580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85</v>
      </c>
      <c r="L30" s="32"/>
      <c r="M30" s="32" t="str">
        <f>[2]財政指標!$M$1</f>
        <v>粟野町</v>
      </c>
      <c r="P30" s="32"/>
      <c r="Q30" s="32" t="str">
        <f>[2]財政指標!$M$1</f>
        <v>粟野町</v>
      </c>
    </row>
    <row r="31" spans="1:17" ht="18" customHeight="1" x14ac:dyDescent="0.15"/>
    <row r="32" spans="1:17" ht="18" customHeight="1" x14ac:dyDescent="0.15">
      <c r="A32" s="17"/>
      <c r="B32" s="17" t="s">
        <v>169</v>
      </c>
      <c r="C32" s="17" t="s">
        <v>170</v>
      </c>
      <c r="D32" s="17" t="s">
        <v>172</v>
      </c>
      <c r="E32" s="17" t="s">
        <v>174</v>
      </c>
      <c r="F32" s="17" t="s">
        <v>176</v>
      </c>
      <c r="G32" s="17" t="s">
        <v>178</v>
      </c>
      <c r="H32" s="17" t="s">
        <v>180</v>
      </c>
      <c r="I32" s="17" t="s">
        <v>182</v>
      </c>
      <c r="J32" s="14" t="s">
        <v>207</v>
      </c>
      <c r="K32" s="14" t="s">
        <v>208</v>
      </c>
      <c r="L32" s="12" t="s">
        <v>188</v>
      </c>
      <c r="M32" s="5" t="s">
        <v>190</v>
      </c>
      <c r="N32" s="5" t="s">
        <v>192</v>
      </c>
      <c r="O32" s="2" t="s">
        <v>194</v>
      </c>
      <c r="P32" s="70" t="s">
        <v>196</v>
      </c>
      <c r="Q32" s="70" t="s">
        <v>161</v>
      </c>
    </row>
    <row r="33" spans="1:17" s="34" customFormat="1" ht="18" customHeight="1" x14ac:dyDescent="0.15">
      <c r="A33" s="19" t="s">
        <v>76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2.1203966465389383</v>
      </c>
      <c r="E33" s="33">
        <f t="shared" si="1"/>
        <v>2.1864776225691345</v>
      </c>
      <c r="F33" s="33">
        <f t="shared" si="1"/>
        <v>2.2073512264757484</v>
      </c>
      <c r="G33" s="33">
        <f t="shared" si="1"/>
        <v>2.0195843136880187</v>
      </c>
      <c r="H33" s="33">
        <f t="shared" si="1"/>
        <v>1.5625308134757603</v>
      </c>
      <c r="I33" s="33">
        <f t="shared" si="1"/>
        <v>1.8730069710162722</v>
      </c>
      <c r="J33" s="33">
        <f t="shared" si="1"/>
        <v>1.8861097789260355</v>
      </c>
      <c r="K33" s="33">
        <f t="shared" si="1"/>
        <v>1.6860772462014624</v>
      </c>
      <c r="L33" s="33">
        <f t="shared" si="1"/>
        <v>1.664173611480664</v>
      </c>
      <c r="M33" s="33">
        <f t="shared" si="1"/>
        <v>1.7840187346633527</v>
      </c>
      <c r="N33" s="33">
        <f t="shared" si="1"/>
        <v>1.8576320868070249</v>
      </c>
      <c r="O33" s="33">
        <f t="shared" si="1"/>
        <v>1.3841705060891869</v>
      </c>
      <c r="P33" s="33">
        <f t="shared" si="1"/>
        <v>1.9423869287392346</v>
      </c>
      <c r="Q33" s="33">
        <f t="shared" si="1"/>
        <v>1.9742672921735469</v>
      </c>
    </row>
    <row r="34" spans="1:17" s="34" customFormat="1" ht="18" customHeight="1" x14ac:dyDescent="0.15">
      <c r="A34" s="19" t="s">
        <v>75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26.861203345558611</v>
      </c>
      <c r="E34" s="33">
        <f t="shared" si="2"/>
        <v>25.690430759457083</v>
      </c>
      <c r="F34" s="33">
        <f t="shared" si="2"/>
        <v>21.130188411956368</v>
      </c>
      <c r="G34" s="33">
        <f t="shared" si="2"/>
        <v>17.59929408231012</v>
      </c>
      <c r="H34" s="33">
        <f t="shared" si="2"/>
        <v>16.413131431701686</v>
      </c>
      <c r="I34" s="33">
        <f t="shared" si="2"/>
        <v>17.737687953080545</v>
      </c>
      <c r="J34" s="33">
        <f t="shared" si="2"/>
        <v>14.459382106777641</v>
      </c>
      <c r="K34" s="33">
        <f t="shared" si="2"/>
        <v>11.636240709008607</v>
      </c>
      <c r="L34" s="33">
        <f t="shared" si="2"/>
        <v>12.130263406779671</v>
      </c>
      <c r="M34" s="33">
        <f t="shared" ref="M34:Q47" si="3">M5/M$19*100</f>
        <v>13.411007892261928</v>
      </c>
      <c r="N34" s="33">
        <f t="shared" si="3"/>
        <v>13.325081506707845</v>
      </c>
      <c r="O34" s="33">
        <f t="shared" si="3"/>
        <v>10.20441879809613</v>
      </c>
      <c r="P34" s="33">
        <f t="shared" si="3"/>
        <v>16.638871290633055</v>
      </c>
      <c r="Q34" s="33">
        <f t="shared" si="3"/>
        <v>17.214993346148159</v>
      </c>
    </row>
    <row r="35" spans="1:17" s="34" customFormat="1" ht="18" customHeight="1" x14ac:dyDescent="0.15">
      <c r="A35" s="19" t="s">
        <v>77</v>
      </c>
      <c r="B35" s="33" t="e">
        <f t="shared" si="2"/>
        <v>#DIV/0!</v>
      </c>
      <c r="C35" s="33" t="e">
        <f t="shared" si="2"/>
        <v>#DIV/0!</v>
      </c>
      <c r="D35" s="33">
        <f t="shared" si="2"/>
        <v>8.8763092548507174</v>
      </c>
      <c r="E35" s="33">
        <f t="shared" si="2"/>
        <v>11.406688590563849</v>
      </c>
      <c r="F35" s="33">
        <f t="shared" si="2"/>
        <v>17.316006843418659</v>
      </c>
      <c r="G35" s="33">
        <f t="shared" si="2"/>
        <v>11.377584329890226</v>
      </c>
      <c r="H35" s="33">
        <f t="shared" si="2"/>
        <v>12.361435223226513</v>
      </c>
      <c r="I35" s="33">
        <f t="shared" si="2"/>
        <v>13.906518755464504</v>
      </c>
      <c r="J35" s="33">
        <f t="shared" si="2"/>
        <v>14.323531459335696</v>
      </c>
      <c r="K35" s="33">
        <f t="shared" si="2"/>
        <v>13.706919077502327</v>
      </c>
      <c r="L35" s="33">
        <f t="shared" si="2"/>
        <v>20.068980088401155</v>
      </c>
      <c r="M35" s="33">
        <f t="shared" si="3"/>
        <v>12.698375261281925</v>
      </c>
      <c r="N35" s="33">
        <f t="shared" si="3"/>
        <v>11.984819527397422</v>
      </c>
      <c r="O35" s="33">
        <f t="shared" si="3"/>
        <v>9.8553642808062527</v>
      </c>
      <c r="P35" s="33">
        <f t="shared" si="3"/>
        <v>15.985575789712136</v>
      </c>
      <c r="Q35" s="33">
        <f t="shared" si="3"/>
        <v>16.588500710192267</v>
      </c>
    </row>
    <row r="36" spans="1:17" s="34" customFormat="1" ht="18" customHeight="1" x14ac:dyDescent="0.15">
      <c r="A36" s="19" t="s">
        <v>86</v>
      </c>
      <c r="B36" s="33" t="e">
        <f t="shared" si="2"/>
        <v>#DIV/0!</v>
      </c>
      <c r="C36" s="33" t="e">
        <f t="shared" si="2"/>
        <v>#DIV/0!</v>
      </c>
      <c r="D36" s="33">
        <f t="shared" si="2"/>
        <v>6.0170100234110073</v>
      </c>
      <c r="E36" s="33">
        <f t="shared" si="2"/>
        <v>6.2278045112714775</v>
      </c>
      <c r="F36" s="33">
        <f t="shared" si="2"/>
        <v>6.3432824435799366</v>
      </c>
      <c r="G36" s="33">
        <f t="shared" si="2"/>
        <v>5.8618961276517867</v>
      </c>
      <c r="H36" s="33">
        <f t="shared" si="2"/>
        <v>4.6840239464725908</v>
      </c>
      <c r="I36" s="33">
        <f t="shared" si="2"/>
        <v>6.7763228691872444</v>
      </c>
      <c r="J36" s="33">
        <f t="shared" si="2"/>
        <v>7.5122217237271611</v>
      </c>
      <c r="K36" s="33">
        <f t="shared" si="2"/>
        <v>6.9398261973402695</v>
      </c>
      <c r="L36" s="33">
        <f t="shared" si="2"/>
        <v>7.2838835529838777</v>
      </c>
      <c r="M36" s="33">
        <f t="shared" si="3"/>
        <v>8.2856859270877248</v>
      </c>
      <c r="N36" s="33">
        <f t="shared" si="3"/>
        <v>8.1527437012281005</v>
      </c>
      <c r="O36" s="33">
        <f t="shared" si="3"/>
        <v>6.1266730388826236</v>
      </c>
      <c r="P36" s="33">
        <f t="shared" si="3"/>
        <v>9.434923842862597</v>
      </c>
      <c r="Q36" s="33">
        <f t="shared" si="3"/>
        <v>9.6383396287285095</v>
      </c>
    </row>
    <row r="37" spans="1:17" s="34" customFormat="1" ht="18" customHeight="1" x14ac:dyDescent="0.15">
      <c r="A37" s="19" t="s">
        <v>87</v>
      </c>
      <c r="B37" s="33" t="e">
        <f t="shared" si="2"/>
        <v>#DIV/0!</v>
      </c>
      <c r="C37" s="33" t="e">
        <f t="shared" si="2"/>
        <v>#DIV/0!</v>
      </c>
      <c r="D37" s="33">
        <f t="shared" si="2"/>
        <v>8.0388612381539687E-2</v>
      </c>
      <c r="E37" s="33">
        <f t="shared" si="2"/>
        <v>8.3096961197739946E-2</v>
      </c>
      <c r="F37" s="33">
        <f t="shared" si="2"/>
        <v>7.8503165625987553E-2</v>
      </c>
      <c r="G37" s="33">
        <f t="shared" si="2"/>
        <v>8.1322615227291006E-2</v>
      </c>
      <c r="H37" s="33">
        <f t="shared" si="2"/>
        <v>5.4372578941190283E-2</v>
      </c>
      <c r="I37" s="33">
        <f t="shared" si="2"/>
        <v>7.4802742793181901E-2</v>
      </c>
      <c r="J37" s="33">
        <f t="shared" si="2"/>
        <v>6.6581320874394723E-2</v>
      </c>
      <c r="K37" s="33">
        <f t="shared" si="2"/>
        <v>5.9934925331431514E-2</v>
      </c>
      <c r="L37" s="33">
        <f t="shared" si="2"/>
        <v>5.9678770849150929E-2</v>
      </c>
      <c r="M37" s="33">
        <f t="shared" si="3"/>
        <v>5.6663905210307994E-2</v>
      </c>
      <c r="N37" s="33">
        <f t="shared" si="3"/>
        <v>5.1748215704341578E-2</v>
      </c>
      <c r="O37" s="33">
        <f t="shared" si="3"/>
        <v>4.0261892760743372E-2</v>
      </c>
      <c r="P37" s="33">
        <f t="shared" si="3"/>
        <v>6.6204528793268408E-2</v>
      </c>
      <c r="Q37" s="33">
        <f t="shared" si="3"/>
        <v>7.5611952737488747E-2</v>
      </c>
    </row>
    <row r="38" spans="1:17" s="34" customFormat="1" ht="18" customHeight="1" x14ac:dyDescent="0.15">
      <c r="A38" s="19" t="s">
        <v>88</v>
      </c>
      <c r="B38" s="33" t="e">
        <f t="shared" si="2"/>
        <v>#DIV/0!</v>
      </c>
      <c r="C38" s="33" t="e">
        <f t="shared" si="2"/>
        <v>#DIV/0!</v>
      </c>
      <c r="D38" s="33">
        <f t="shared" si="2"/>
        <v>11.99892940619204</v>
      </c>
      <c r="E38" s="33">
        <f t="shared" si="2"/>
        <v>15.787171705574062</v>
      </c>
      <c r="F38" s="33">
        <f t="shared" si="2"/>
        <v>12.486383994246298</v>
      </c>
      <c r="G38" s="33">
        <f t="shared" si="2"/>
        <v>13.714835758436728</v>
      </c>
      <c r="H38" s="33">
        <f t="shared" si="2"/>
        <v>7.0300426497632742</v>
      </c>
      <c r="I38" s="33">
        <f t="shared" si="2"/>
        <v>6.3067430080159967</v>
      </c>
      <c r="J38" s="33">
        <f t="shared" si="2"/>
        <v>7.9940902551091444</v>
      </c>
      <c r="K38" s="33">
        <f t="shared" si="2"/>
        <v>11.280580825480708</v>
      </c>
      <c r="L38" s="33">
        <f t="shared" si="2"/>
        <v>13.637933920250687</v>
      </c>
      <c r="M38" s="33">
        <f t="shared" si="3"/>
        <v>9.1032342452035664</v>
      </c>
      <c r="N38" s="33">
        <f t="shared" si="3"/>
        <v>6.9391724095171901</v>
      </c>
      <c r="O38" s="33">
        <f t="shared" si="3"/>
        <v>7.8579491917650177</v>
      </c>
      <c r="P38" s="33">
        <f t="shared" si="3"/>
        <v>6.8002511342377403</v>
      </c>
      <c r="Q38" s="33">
        <f t="shared" si="3"/>
        <v>7.9850926834514002</v>
      </c>
    </row>
    <row r="39" spans="1:17" s="34" customFormat="1" ht="18" customHeight="1" x14ac:dyDescent="0.15">
      <c r="A39" s="19" t="s">
        <v>89</v>
      </c>
      <c r="B39" s="33" t="e">
        <f t="shared" si="2"/>
        <v>#DIV/0!</v>
      </c>
      <c r="C39" s="33" t="e">
        <f t="shared" si="2"/>
        <v>#DIV/0!</v>
      </c>
      <c r="D39" s="33">
        <f t="shared" si="2"/>
        <v>4.3442071984733222</v>
      </c>
      <c r="E39" s="33">
        <f t="shared" si="2"/>
        <v>2.8980735354495657</v>
      </c>
      <c r="F39" s="33">
        <f t="shared" si="2"/>
        <v>4.4157485806444585</v>
      </c>
      <c r="G39" s="33">
        <f t="shared" si="2"/>
        <v>5.1459247606902885</v>
      </c>
      <c r="H39" s="33">
        <f t="shared" si="2"/>
        <v>2.8324294713777047</v>
      </c>
      <c r="I39" s="33">
        <f t="shared" si="2"/>
        <v>3.8809274216852838</v>
      </c>
      <c r="J39" s="33">
        <f t="shared" si="2"/>
        <v>3.4660963195593988</v>
      </c>
      <c r="K39" s="33">
        <f t="shared" si="2"/>
        <v>3.5245185586987136</v>
      </c>
      <c r="L39" s="33">
        <f t="shared" si="2"/>
        <v>6.2550131133473377</v>
      </c>
      <c r="M39" s="33">
        <f t="shared" si="3"/>
        <v>5.0176743034201765</v>
      </c>
      <c r="N39" s="33">
        <f t="shared" si="3"/>
        <v>4.8125467106548285</v>
      </c>
      <c r="O39" s="33">
        <f t="shared" si="3"/>
        <v>4.0603388022773439</v>
      </c>
      <c r="P39" s="33">
        <f t="shared" si="3"/>
        <v>5.5489877329740436</v>
      </c>
      <c r="Q39" s="33">
        <f t="shared" si="3"/>
        <v>6.1055251614175168</v>
      </c>
    </row>
    <row r="40" spans="1:17" s="34" customFormat="1" ht="18" customHeight="1" x14ac:dyDescent="0.15">
      <c r="A40" s="19" t="s">
        <v>90</v>
      </c>
      <c r="B40" s="33" t="e">
        <f t="shared" si="2"/>
        <v>#DIV/0!</v>
      </c>
      <c r="C40" s="33" t="e">
        <f t="shared" si="2"/>
        <v>#DIV/0!</v>
      </c>
      <c r="D40" s="33">
        <f t="shared" si="2"/>
        <v>6.6445727338196159</v>
      </c>
      <c r="E40" s="33">
        <f t="shared" si="2"/>
        <v>8.5105361138946609</v>
      </c>
      <c r="F40" s="33">
        <f t="shared" si="2"/>
        <v>6.5509823792866708</v>
      </c>
      <c r="G40" s="33">
        <f t="shared" si="2"/>
        <v>13.904235402278985</v>
      </c>
      <c r="H40" s="33">
        <f t="shared" si="2"/>
        <v>9.2124427749735887</v>
      </c>
      <c r="I40" s="33">
        <f t="shared" si="2"/>
        <v>8.0449337974320709</v>
      </c>
      <c r="J40" s="33">
        <f t="shared" si="2"/>
        <v>8.6242245393647803</v>
      </c>
      <c r="K40" s="33">
        <f t="shared" si="2"/>
        <v>7.3173558608164431</v>
      </c>
      <c r="L40" s="33">
        <f t="shared" si="2"/>
        <v>7.6249201546168415</v>
      </c>
      <c r="M40" s="33">
        <f t="shared" si="3"/>
        <v>7.4263914644464952</v>
      </c>
      <c r="N40" s="33">
        <f t="shared" si="3"/>
        <v>8.3277837682785485</v>
      </c>
      <c r="O40" s="33">
        <f t="shared" si="3"/>
        <v>6.8492463038637545</v>
      </c>
      <c r="P40" s="33">
        <f t="shared" si="3"/>
        <v>6.5652129959117218</v>
      </c>
      <c r="Q40" s="33">
        <f t="shared" si="3"/>
        <v>7.974204562257202</v>
      </c>
    </row>
    <row r="41" spans="1:17" s="34" customFormat="1" ht="18" customHeight="1" x14ac:dyDescent="0.15">
      <c r="A41" s="19" t="s">
        <v>91</v>
      </c>
      <c r="B41" s="33" t="e">
        <f t="shared" si="2"/>
        <v>#DIV/0!</v>
      </c>
      <c r="C41" s="33" t="e">
        <f t="shared" si="2"/>
        <v>#DIV/0!</v>
      </c>
      <c r="D41" s="33">
        <f t="shared" si="2"/>
        <v>3.4744438062902558</v>
      </c>
      <c r="E41" s="33">
        <f t="shared" si="2"/>
        <v>3.2385476974323488</v>
      </c>
      <c r="F41" s="33">
        <f t="shared" si="2"/>
        <v>3.7643379428334804</v>
      </c>
      <c r="G41" s="33">
        <f t="shared" si="2"/>
        <v>3.8405877329768292</v>
      </c>
      <c r="H41" s="33">
        <f t="shared" si="2"/>
        <v>3.0501545564815902</v>
      </c>
      <c r="I41" s="33">
        <f t="shared" si="2"/>
        <v>4.2097948392723739</v>
      </c>
      <c r="J41" s="33">
        <f t="shared" si="2"/>
        <v>4.4371818870960258</v>
      </c>
      <c r="K41" s="33">
        <f t="shared" si="2"/>
        <v>3.5235527009092</v>
      </c>
      <c r="L41" s="33">
        <f t="shared" si="2"/>
        <v>4.3647872771464202</v>
      </c>
      <c r="M41" s="33">
        <f t="shared" si="3"/>
        <v>3.4396150077782655</v>
      </c>
      <c r="N41" s="33">
        <f t="shared" si="3"/>
        <v>3.481379419560938</v>
      </c>
      <c r="O41" s="33">
        <f t="shared" si="3"/>
        <v>2.9642024970936731</v>
      </c>
      <c r="P41" s="33">
        <f t="shared" si="3"/>
        <v>4.3227675817540403</v>
      </c>
      <c r="Q41" s="33">
        <f t="shared" si="3"/>
        <v>4.0325478651665252</v>
      </c>
    </row>
    <row r="42" spans="1:17" s="34" customFormat="1" ht="18" customHeight="1" x14ac:dyDescent="0.15">
      <c r="A42" s="19" t="s">
        <v>92</v>
      </c>
      <c r="B42" s="33" t="e">
        <f t="shared" si="2"/>
        <v>#DIV/0!</v>
      </c>
      <c r="C42" s="33" t="e">
        <f t="shared" si="2"/>
        <v>#DIV/0!</v>
      </c>
      <c r="D42" s="33">
        <f t="shared" si="2"/>
        <v>16.509746590069348</v>
      </c>
      <c r="E42" s="33">
        <f t="shared" si="2"/>
        <v>14.984079783804937</v>
      </c>
      <c r="F42" s="33">
        <f t="shared" si="2"/>
        <v>17.335120468142144</v>
      </c>
      <c r="G42" s="33">
        <f t="shared" si="2"/>
        <v>18.463017112646259</v>
      </c>
      <c r="H42" s="33">
        <f t="shared" si="2"/>
        <v>36.785694721602688</v>
      </c>
      <c r="I42" s="33">
        <f t="shared" si="2"/>
        <v>28.957885316342242</v>
      </c>
      <c r="J42" s="33">
        <f t="shared" si="2"/>
        <v>28.361341450208077</v>
      </c>
      <c r="K42" s="33">
        <f t="shared" si="2"/>
        <v>30.484369057710865</v>
      </c>
      <c r="L42" s="33">
        <f t="shared" si="2"/>
        <v>16.29657222913908</v>
      </c>
      <c r="M42" s="33">
        <f t="shared" si="3"/>
        <v>26.551471679348726</v>
      </c>
      <c r="N42" s="33">
        <f t="shared" si="3"/>
        <v>28.849527543085852</v>
      </c>
      <c r="O42" s="33">
        <f t="shared" si="3"/>
        <v>40.288734022583867</v>
      </c>
      <c r="P42" s="33">
        <f t="shared" si="3"/>
        <v>19.078022442874744</v>
      </c>
      <c r="Q42" s="33">
        <f t="shared" si="3"/>
        <v>14.791333413986083</v>
      </c>
    </row>
    <row r="43" spans="1:17" s="34" customFormat="1" ht="18" customHeight="1" x14ac:dyDescent="0.15">
      <c r="A43" s="19" t="s">
        <v>93</v>
      </c>
      <c r="B43" s="33" t="e">
        <f t="shared" si="2"/>
        <v>#DIV/0!</v>
      </c>
      <c r="C43" s="33" t="e">
        <f t="shared" si="2"/>
        <v>#DIV/0!</v>
      </c>
      <c r="D43" s="33">
        <f t="shared" si="2"/>
        <v>3.5205414307103311</v>
      </c>
      <c r="E43" s="33">
        <f t="shared" si="2"/>
        <v>0.41943861301343094</v>
      </c>
      <c r="F43" s="33">
        <f t="shared" si="2"/>
        <v>0</v>
      </c>
      <c r="G43" s="33">
        <f t="shared" si="2"/>
        <v>0</v>
      </c>
      <c r="H43" s="33">
        <f t="shared" si="2"/>
        <v>0</v>
      </c>
      <c r="I43" s="33">
        <f t="shared" si="2"/>
        <v>0</v>
      </c>
      <c r="J43" s="33">
        <f t="shared" si="2"/>
        <v>7.9325175203824316E-2</v>
      </c>
      <c r="K43" s="33">
        <f t="shared" si="2"/>
        <v>0.71716665617446151</v>
      </c>
      <c r="L43" s="33">
        <f t="shared" si="2"/>
        <v>0.446414066346003</v>
      </c>
      <c r="M43" s="33">
        <f t="shared" si="3"/>
        <v>0</v>
      </c>
      <c r="N43" s="33">
        <f t="shared" si="3"/>
        <v>0.30354222232348183</v>
      </c>
      <c r="O43" s="33">
        <f t="shared" si="3"/>
        <v>0.67231602883973995</v>
      </c>
      <c r="P43" s="33">
        <f t="shared" si="3"/>
        <v>0</v>
      </c>
      <c r="Q43" s="33">
        <f t="shared" si="3"/>
        <v>2.2403541551848516E-5</v>
      </c>
    </row>
    <row r="44" spans="1:17" s="34" customFormat="1" ht="18" customHeight="1" x14ac:dyDescent="0.15">
      <c r="A44" s="19" t="s">
        <v>94</v>
      </c>
      <c r="B44" s="33" t="e">
        <f t="shared" si="2"/>
        <v>#DIV/0!</v>
      </c>
      <c r="C44" s="33" t="e">
        <f t="shared" si="2"/>
        <v>#DIV/0!</v>
      </c>
      <c r="D44" s="33">
        <f t="shared" si="2"/>
        <v>8.6114831063966104</v>
      </c>
      <c r="E44" s="33">
        <f t="shared" si="2"/>
        <v>8.5676541057717088</v>
      </c>
      <c r="F44" s="33">
        <f t="shared" si="2"/>
        <v>8.3720945437902508</v>
      </c>
      <c r="G44" s="33">
        <f t="shared" si="2"/>
        <v>7.9917177642034671</v>
      </c>
      <c r="H44" s="33">
        <f t="shared" si="2"/>
        <v>6.0137418319834097</v>
      </c>
      <c r="I44" s="33">
        <f t="shared" si="2"/>
        <v>8.2313763257102899</v>
      </c>
      <c r="J44" s="33">
        <f t="shared" si="2"/>
        <v>8.5151765961725889</v>
      </c>
      <c r="K44" s="33">
        <f t="shared" si="2"/>
        <v>9.1234581848255107</v>
      </c>
      <c r="L44" s="33">
        <f t="shared" si="2"/>
        <v>10.167379808659112</v>
      </c>
      <c r="M44" s="33">
        <f t="shared" si="3"/>
        <v>12.225861579297529</v>
      </c>
      <c r="N44" s="33">
        <f t="shared" si="3"/>
        <v>11.914022888734427</v>
      </c>
      <c r="O44" s="33">
        <f t="shared" si="3"/>
        <v>9.6963246369416662</v>
      </c>
      <c r="P44" s="33">
        <f t="shared" si="3"/>
        <v>13.616795731507414</v>
      </c>
      <c r="Q44" s="33">
        <f t="shared" si="3"/>
        <v>13.619493769575094</v>
      </c>
    </row>
    <row r="45" spans="1:17" s="34" customFormat="1" ht="18" customHeight="1" x14ac:dyDescent="0.15">
      <c r="A45" s="19" t="s">
        <v>73</v>
      </c>
      <c r="B45" s="33" t="e">
        <f t="shared" si="2"/>
        <v>#DIV/0!</v>
      </c>
      <c r="C45" s="33" t="e">
        <f t="shared" si="2"/>
        <v>#DIV/0!</v>
      </c>
      <c r="D45" s="33">
        <f t="shared" si="2"/>
        <v>0.94076784530766167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0.27473738764522965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2.2403541551848516E-5</v>
      </c>
    </row>
    <row r="46" spans="1:17" s="34" customFormat="1" ht="18" customHeight="1" x14ac:dyDescent="0.15">
      <c r="A46" s="19" t="s">
        <v>96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2.2403541551848516E-5</v>
      </c>
    </row>
    <row r="47" spans="1:17" s="34" customFormat="1" ht="18" customHeight="1" x14ac:dyDescent="0.15">
      <c r="A47" s="19" t="s">
        <v>95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2.2403541551848516E-5</v>
      </c>
    </row>
    <row r="48" spans="1:17" s="34" customFormat="1" ht="18" customHeight="1" x14ac:dyDescent="0.15">
      <c r="A48" s="19" t="s">
        <v>97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99.999999999999986</v>
      </c>
      <c r="E48" s="30">
        <f t="shared" si="4"/>
        <v>100</v>
      </c>
      <c r="F48" s="30">
        <f t="shared" si="4"/>
        <v>100.00000000000001</v>
      </c>
      <c r="G48" s="30">
        <f t="shared" si="4"/>
        <v>100</v>
      </c>
      <c r="H48" s="30">
        <f t="shared" si="4"/>
        <v>100</v>
      </c>
      <c r="I48" s="30">
        <f t="shared" si="4"/>
        <v>100.00000000000001</v>
      </c>
      <c r="J48" s="30">
        <f t="shared" si="4"/>
        <v>99.999999999999986</v>
      </c>
      <c r="K48" s="30">
        <f t="shared" si="4"/>
        <v>99.999999999999986</v>
      </c>
      <c r="L48" s="30">
        <f t="shared" si="4"/>
        <v>100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99.999999999999986</v>
      </c>
      <c r="Q48" s="30">
        <f>SUM(Q33:Q47)</f>
        <v>100</v>
      </c>
    </row>
    <row r="49" spans="10:11" s="34" customFormat="1" ht="18" customHeight="1" x14ac:dyDescent="0.15">
      <c r="J49" s="97"/>
      <c r="K49" s="97"/>
    </row>
    <row r="50" spans="10:11" s="34" customFormat="1" ht="18" customHeight="1" x14ac:dyDescent="0.15">
      <c r="J50" s="97"/>
      <c r="K50" s="97"/>
    </row>
    <row r="51" spans="10:11" s="34" customFormat="1" ht="18" customHeight="1" x14ac:dyDescent="0.15">
      <c r="J51" s="97"/>
      <c r="K51" s="97"/>
    </row>
    <row r="52" spans="10:11" s="34" customFormat="1" ht="18" customHeight="1" x14ac:dyDescent="0.15">
      <c r="J52" s="97"/>
      <c r="K52" s="97"/>
    </row>
    <row r="53" spans="10:11" s="34" customFormat="1" ht="18" customHeight="1" x14ac:dyDescent="0.15">
      <c r="J53" s="97"/>
      <c r="K53" s="97"/>
    </row>
    <row r="54" spans="10:11" s="34" customFormat="1" ht="18" customHeight="1" x14ac:dyDescent="0.15">
      <c r="J54" s="97"/>
      <c r="K54" s="97"/>
    </row>
    <row r="55" spans="10:11" s="34" customFormat="1" ht="18" customHeight="1" x14ac:dyDescent="0.15">
      <c r="J55" s="97"/>
      <c r="K55" s="97"/>
    </row>
    <row r="56" spans="10:11" s="34" customFormat="1" ht="18" customHeight="1" x14ac:dyDescent="0.15">
      <c r="J56" s="97"/>
      <c r="K56" s="97"/>
    </row>
    <row r="57" spans="10:11" s="34" customFormat="1" ht="18" customHeight="1" x14ac:dyDescent="0.15">
      <c r="J57" s="97"/>
      <c r="K57" s="97"/>
    </row>
    <row r="58" spans="10:11" s="34" customFormat="1" ht="18" customHeight="1" x14ac:dyDescent="0.15">
      <c r="J58" s="97"/>
      <c r="K58" s="97"/>
    </row>
    <row r="59" spans="10:11" s="34" customFormat="1" ht="18" customHeight="1" x14ac:dyDescent="0.15">
      <c r="J59" s="97"/>
      <c r="K59" s="97"/>
    </row>
    <row r="60" spans="10:11" s="34" customFormat="1" ht="18" customHeight="1" x14ac:dyDescent="0.15">
      <c r="J60" s="97"/>
      <c r="K60" s="97"/>
    </row>
    <row r="61" spans="10:11" s="34" customFormat="1" ht="18" customHeight="1" x14ac:dyDescent="0.15">
      <c r="J61" s="97"/>
      <c r="K61" s="97"/>
    </row>
    <row r="62" spans="10:11" s="34" customFormat="1" ht="18" customHeight="1" x14ac:dyDescent="0.15">
      <c r="J62" s="97"/>
      <c r="K62" s="97"/>
    </row>
    <row r="63" spans="10:11" s="34" customFormat="1" ht="18" customHeight="1" x14ac:dyDescent="0.15">
      <c r="J63" s="97"/>
      <c r="K63" s="97"/>
    </row>
    <row r="64" spans="10:11" s="34" customFormat="1" ht="18" customHeight="1" x14ac:dyDescent="0.15">
      <c r="J64" s="97"/>
      <c r="K64" s="97"/>
    </row>
    <row r="65" spans="10:11" s="34" customFormat="1" ht="18" customHeight="1" x14ac:dyDescent="0.15">
      <c r="J65" s="97"/>
      <c r="K65" s="97"/>
    </row>
    <row r="66" spans="10:11" s="34" customFormat="1" ht="18" customHeight="1" x14ac:dyDescent="0.15">
      <c r="J66" s="97"/>
      <c r="K66" s="97"/>
    </row>
    <row r="67" spans="10:11" s="34" customFormat="1" ht="18" customHeight="1" x14ac:dyDescent="0.15">
      <c r="J67" s="97"/>
      <c r="K67" s="97"/>
    </row>
    <row r="68" spans="10:11" s="34" customFormat="1" ht="18" customHeight="1" x14ac:dyDescent="0.15">
      <c r="J68" s="97"/>
      <c r="K68" s="97"/>
    </row>
    <row r="69" spans="10:11" s="34" customFormat="1" ht="18" customHeight="1" x14ac:dyDescent="0.15">
      <c r="J69" s="97"/>
      <c r="K69" s="97"/>
    </row>
    <row r="70" spans="10:11" s="34" customFormat="1" ht="18" customHeight="1" x14ac:dyDescent="0.15">
      <c r="J70" s="97"/>
      <c r="K70" s="97"/>
    </row>
    <row r="71" spans="10:11" s="34" customFormat="1" ht="18" customHeight="1" x14ac:dyDescent="0.15">
      <c r="J71" s="97"/>
      <c r="K71" s="97"/>
    </row>
    <row r="72" spans="10:11" s="34" customFormat="1" ht="18" customHeight="1" x14ac:dyDescent="0.15">
      <c r="J72" s="97"/>
      <c r="K72" s="97"/>
    </row>
    <row r="73" spans="10:11" s="34" customFormat="1" ht="18" customHeight="1" x14ac:dyDescent="0.15">
      <c r="J73" s="97"/>
      <c r="K73" s="97"/>
    </row>
    <row r="74" spans="10:11" s="34" customFormat="1" ht="18" customHeight="1" x14ac:dyDescent="0.15">
      <c r="J74" s="97"/>
      <c r="K74" s="97"/>
    </row>
    <row r="75" spans="10:11" s="34" customFormat="1" ht="18" customHeight="1" x14ac:dyDescent="0.15">
      <c r="J75" s="97"/>
      <c r="K75" s="97"/>
    </row>
    <row r="76" spans="10:11" s="34" customFormat="1" ht="18" customHeight="1" x14ac:dyDescent="0.15">
      <c r="J76" s="97"/>
      <c r="K76" s="97"/>
    </row>
    <row r="77" spans="10:11" s="34" customFormat="1" ht="18" customHeight="1" x14ac:dyDescent="0.15">
      <c r="J77" s="97"/>
      <c r="K77" s="97"/>
    </row>
    <row r="78" spans="10:11" s="34" customFormat="1" ht="18" customHeight="1" x14ac:dyDescent="0.15">
      <c r="J78" s="97"/>
      <c r="K78" s="97"/>
    </row>
    <row r="79" spans="10:11" s="34" customFormat="1" ht="18" customHeight="1" x14ac:dyDescent="0.15">
      <c r="J79" s="97"/>
      <c r="K79" s="97"/>
    </row>
    <row r="80" spans="10:11" s="34" customFormat="1" ht="18" customHeight="1" x14ac:dyDescent="0.15">
      <c r="J80" s="97"/>
      <c r="K80" s="97"/>
    </row>
    <row r="81" spans="10:11" s="34" customFormat="1" ht="18" customHeight="1" x14ac:dyDescent="0.15">
      <c r="J81" s="97"/>
      <c r="K81" s="97"/>
    </row>
    <row r="82" spans="10:11" s="34" customFormat="1" ht="18" customHeight="1" x14ac:dyDescent="0.15">
      <c r="J82" s="97"/>
      <c r="K82" s="97"/>
    </row>
    <row r="83" spans="10:11" s="34" customFormat="1" ht="18" customHeight="1" x14ac:dyDescent="0.15">
      <c r="J83" s="97"/>
      <c r="K83" s="97"/>
    </row>
    <row r="84" spans="10:11" s="34" customFormat="1" ht="18" customHeight="1" x14ac:dyDescent="0.15">
      <c r="J84" s="97"/>
      <c r="K84" s="97"/>
    </row>
    <row r="85" spans="10:11" s="34" customFormat="1" ht="18" customHeight="1" x14ac:dyDescent="0.15">
      <c r="J85" s="97"/>
      <c r="K85" s="97"/>
    </row>
    <row r="86" spans="10:11" s="34" customFormat="1" ht="18" customHeight="1" x14ac:dyDescent="0.15">
      <c r="J86" s="97"/>
      <c r="K86" s="97"/>
    </row>
    <row r="87" spans="10:11" s="34" customFormat="1" ht="18" customHeight="1" x14ac:dyDescent="0.15">
      <c r="J87" s="97"/>
      <c r="K87" s="97"/>
    </row>
    <row r="88" spans="10:11" s="34" customFormat="1" ht="18" customHeight="1" x14ac:dyDescent="0.15">
      <c r="J88" s="97"/>
      <c r="K88" s="97"/>
    </row>
    <row r="89" spans="10:11" s="34" customFormat="1" ht="18" customHeight="1" x14ac:dyDescent="0.15">
      <c r="J89" s="97"/>
      <c r="K89" s="97"/>
    </row>
    <row r="90" spans="10:11" s="34" customFormat="1" ht="18" customHeight="1" x14ac:dyDescent="0.15">
      <c r="J90" s="97"/>
      <c r="K90" s="97"/>
    </row>
    <row r="91" spans="10:11" s="34" customFormat="1" ht="18" customHeight="1" x14ac:dyDescent="0.15">
      <c r="J91" s="97"/>
      <c r="K91" s="97"/>
    </row>
    <row r="92" spans="10:11" s="34" customFormat="1" ht="18" customHeight="1" x14ac:dyDescent="0.15">
      <c r="J92" s="97"/>
      <c r="K92" s="97"/>
    </row>
    <row r="93" spans="10:11" s="34" customFormat="1" ht="18" customHeight="1" x14ac:dyDescent="0.15">
      <c r="J93" s="97"/>
      <c r="K93" s="97"/>
    </row>
    <row r="94" spans="10:11" s="34" customFormat="1" ht="18" customHeight="1" x14ac:dyDescent="0.15">
      <c r="J94" s="97"/>
      <c r="K94" s="97"/>
    </row>
    <row r="95" spans="10:11" s="34" customFormat="1" ht="18" customHeight="1" x14ac:dyDescent="0.15">
      <c r="J95" s="97"/>
      <c r="K95" s="97"/>
    </row>
    <row r="96" spans="10:11" s="34" customFormat="1" ht="18" customHeight="1" x14ac:dyDescent="0.15">
      <c r="J96" s="97"/>
      <c r="K96" s="97"/>
    </row>
    <row r="97" spans="10:11" s="34" customFormat="1" ht="18" customHeight="1" x14ac:dyDescent="0.15">
      <c r="J97" s="97"/>
      <c r="K97" s="97"/>
    </row>
    <row r="98" spans="10:11" s="34" customFormat="1" ht="18" customHeight="1" x14ac:dyDescent="0.15">
      <c r="J98" s="97"/>
      <c r="K98" s="97"/>
    </row>
    <row r="99" spans="10:11" s="34" customFormat="1" ht="18" customHeight="1" x14ac:dyDescent="0.15">
      <c r="J99" s="97"/>
      <c r="K99" s="97"/>
    </row>
    <row r="100" spans="10:11" s="34" customFormat="1" ht="18" customHeight="1" x14ac:dyDescent="0.15">
      <c r="J100" s="97"/>
      <c r="K100" s="97"/>
    </row>
    <row r="101" spans="10:11" s="34" customFormat="1" ht="18" customHeight="1" x14ac:dyDescent="0.15">
      <c r="J101" s="97"/>
      <c r="K101" s="97"/>
    </row>
    <row r="102" spans="10:11" s="34" customFormat="1" ht="18" customHeight="1" x14ac:dyDescent="0.15">
      <c r="J102" s="97"/>
      <c r="K102" s="97"/>
    </row>
    <row r="103" spans="10:11" s="34" customFormat="1" ht="18" customHeight="1" x14ac:dyDescent="0.15">
      <c r="J103" s="97"/>
      <c r="K103" s="97"/>
    </row>
    <row r="104" spans="10:11" s="34" customFormat="1" ht="18" customHeight="1" x14ac:dyDescent="0.15">
      <c r="J104" s="97"/>
      <c r="K104" s="97"/>
    </row>
    <row r="105" spans="10:11" s="34" customFormat="1" ht="18" customHeight="1" x14ac:dyDescent="0.15">
      <c r="J105" s="97"/>
      <c r="K105" s="97"/>
    </row>
    <row r="106" spans="10:11" s="34" customFormat="1" ht="18" customHeight="1" x14ac:dyDescent="0.15">
      <c r="J106" s="97"/>
      <c r="K106" s="97"/>
    </row>
    <row r="107" spans="10:11" s="34" customFormat="1" ht="18" customHeight="1" x14ac:dyDescent="0.15">
      <c r="J107" s="97"/>
      <c r="K107" s="97"/>
    </row>
    <row r="108" spans="10:11" s="34" customFormat="1" ht="18" customHeight="1" x14ac:dyDescent="0.15">
      <c r="J108" s="97"/>
      <c r="K108" s="97"/>
    </row>
    <row r="109" spans="10:11" s="34" customFormat="1" ht="18" customHeight="1" x14ac:dyDescent="0.15">
      <c r="J109" s="97"/>
      <c r="K109" s="97"/>
    </row>
    <row r="110" spans="10:11" s="34" customFormat="1" ht="18" customHeight="1" x14ac:dyDescent="0.15">
      <c r="J110" s="97"/>
      <c r="K110" s="97"/>
    </row>
    <row r="111" spans="10:11" s="34" customFormat="1" ht="18" customHeight="1" x14ac:dyDescent="0.15">
      <c r="J111" s="97"/>
      <c r="K111" s="97"/>
    </row>
    <row r="112" spans="10:11" s="34" customFormat="1" ht="18" customHeight="1" x14ac:dyDescent="0.15">
      <c r="J112" s="97"/>
      <c r="K112" s="97"/>
    </row>
    <row r="113" spans="10:11" s="34" customFormat="1" ht="18" customHeight="1" x14ac:dyDescent="0.15">
      <c r="J113" s="97"/>
      <c r="K113" s="97"/>
    </row>
    <row r="114" spans="10:11" s="34" customFormat="1" ht="18" customHeight="1" x14ac:dyDescent="0.15">
      <c r="J114" s="97"/>
      <c r="K114" s="97"/>
    </row>
    <row r="115" spans="10:11" s="34" customFormat="1" ht="18" customHeight="1" x14ac:dyDescent="0.15">
      <c r="J115" s="97"/>
      <c r="K115" s="97"/>
    </row>
    <row r="116" spans="10:11" s="34" customFormat="1" ht="18" customHeight="1" x14ac:dyDescent="0.15">
      <c r="J116" s="97"/>
      <c r="K116" s="97"/>
    </row>
    <row r="117" spans="10:11" s="34" customFormat="1" ht="18" customHeight="1" x14ac:dyDescent="0.15">
      <c r="J117" s="97"/>
      <c r="K117" s="97"/>
    </row>
    <row r="118" spans="10:11" s="34" customFormat="1" ht="18" customHeight="1" x14ac:dyDescent="0.15">
      <c r="J118" s="97"/>
      <c r="K118" s="97"/>
    </row>
    <row r="119" spans="10:11" s="34" customFormat="1" ht="18" customHeight="1" x14ac:dyDescent="0.15">
      <c r="J119" s="97"/>
      <c r="K119" s="97"/>
    </row>
    <row r="120" spans="10:11" s="34" customFormat="1" ht="18" customHeight="1" x14ac:dyDescent="0.15">
      <c r="J120" s="97"/>
      <c r="K120" s="97"/>
    </row>
    <row r="121" spans="10:11" s="34" customFormat="1" ht="18" customHeight="1" x14ac:dyDescent="0.15">
      <c r="J121" s="97"/>
      <c r="K121" s="97"/>
    </row>
    <row r="122" spans="10:11" s="34" customFormat="1" ht="18" customHeight="1" x14ac:dyDescent="0.15">
      <c r="J122" s="97"/>
      <c r="K122" s="97"/>
    </row>
    <row r="123" spans="10:11" s="34" customFormat="1" ht="18" customHeight="1" x14ac:dyDescent="0.15">
      <c r="J123" s="97"/>
      <c r="K123" s="97"/>
    </row>
    <row r="124" spans="10:11" s="34" customFormat="1" ht="18" customHeight="1" x14ac:dyDescent="0.15">
      <c r="J124" s="97"/>
      <c r="K124" s="97"/>
    </row>
    <row r="125" spans="10:11" s="34" customFormat="1" ht="18" customHeight="1" x14ac:dyDescent="0.15">
      <c r="J125" s="97"/>
      <c r="K125" s="97"/>
    </row>
    <row r="126" spans="10:11" s="34" customFormat="1" ht="18" customHeight="1" x14ac:dyDescent="0.15">
      <c r="J126" s="97"/>
      <c r="K126" s="97"/>
    </row>
    <row r="127" spans="10:11" s="34" customFormat="1" ht="18" customHeight="1" x14ac:dyDescent="0.15">
      <c r="J127" s="97"/>
      <c r="K127" s="97"/>
    </row>
    <row r="128" spans="10:11" s="34" customFormat="1" ht="18" customHeight="1" x14ac:dyDescent="0.15">
      <c r="J128" s="97"/>
      <c r="K128" s="97"/>
    </row>
    <row r="129" spans="10:11" s="34" customFormat="1" ht="18" customHeight="1" x14ac:dyDescent="0.15">
      <c r="J129" s="97"/>
      <c r="K129" s="97"/>
    </row>
    <row r="130" spans="10:11" s="34" customFormat="1" ht="18" customHeight="1" x14ac:dyDescent="0.15">
      <c r="J130" s="97"/>
      <c r="K130" s="97"/>
    </row>
    <row r="131" spans="10:11" s="34" customFormat="1" ht="18" customHeight="1" x14ac:dyDescent="0.15">
      <c r="J131" s="97"/>
      <c r="K131" s="97"/>
    </row>
    <row r="132" spans="10:11" s="34" customFormat="1" ht="18" customHeight="1" x14ac:dyDescent="0.15">
      <c r="J132" s="97"/>
      <c r="K132" s="97"/>
    </row>
    <row r="133" spans="10:11" s="34" customFormat="1" ht="18" customHeight="1" x14ac:dyDescent="0.15">
      <c r="J133" s="97"/>
      <c r="K133" s="97"/>
    </row>
    <row r="134" spans="10:11" s="34" customFormat="1" ht="18" customHeight="1" x14ac:dyDescent="0.15">
      <c r="J134" s="97"/>
      <c r="K134" s="97"/>
    </row>
    <row r="135" spans="10:11" s="34" customFormat="1" ht="18" customHeight="1" x14ac:dyDescent="0.15">
      <c r="J135" s="97"/>
      <c r="K135" s="97"/>
    </row>
    <row r="136" spans="10:11" s="34" customFormat="1" ht="18" customHeight="1" x14ac:dyDescent="0.15">
      <c r="J136" s="97"/>
      <c r="K136" s="97"/>
    </row>
    <row r="137" spans="10:11" s="34" customFormat="1" ht="18" customHeight="1" x14ac:dyDescent="0.15">
      <c r="J137" s="97"/>
      <c r="K137" s="97"/>
    </row>
    <row r="138" spans="10:11" s="34" customFormat="1" ht="18" customHeight="1" x14ac:dyDescent="0.15">
      <c r="J138" s="97"/>
      <c r="K138" s="97"/>
    </row>
    <row r="139" spans="10:11" s="34" customFormat="1" ht="18" customHeight="1" x14ac:dyDescent="0.15">
      <c r="J139" s="97"/>
      <c r="K139" s="97"/>
    </row>
    <row r="140" spans="10:11" s="34" customFormat="1" ht="18" customHeight="1" x14ac:dyDescent="0.15">
      <c r="J140" s="97"/>
      <c r="K140" s="97"/>
    </row>
    <row r="141" spans="10:11" s="34" customFormat="1" ht="18" customHeight="1" x14ac:dyDescent="0.15">
      <c r="J141" s="97"/>
      <c r="K141" s="97"/>
    </row>
    <row r="142" spans="10:11" s="34" customFormat="1" ht="18" customHeight="1" x14ac:dyDescent="0.15">
      <c r="J142" s="97"/>
      <c r="K142" s="97"/>
    </row>
    <row r="143" spans="10:11" s="34" customFormat="1" ht="18" customHeight="1" x14ac:dyDescent="0.15">
      <c r="J143" s="97"/>
      <c r="K143" s="97"/>
    </row>
    <row r="144" spans="10:11" s="34" customFormat="1" ht="18" customHeight="1" x14ac:dyDescent="0.15">
      <c r="J144" s="97"/>
      <c r="K144" s="97"/>
    </row>
    <row r="145" spans="10:11" s="34" customFormat="1" ht="18" customHeight="1" x14ac:dyDescent="0.15">
      <c r="J145" s="97"/>
      <c r="K145" s="97"/>
    </row>
    <row r="146" spans="10:11" s="34" customFormat="1" ht="18" customHeight="1" x14ac:dyDescent="0.15">
      <c r="J146" s="97"/>
      <c r="K146" s="97"/>
    </row>
    <row r="147" spans="10:11" s="34" customFormat="1" ht="18" customHeight="1" x14ac:dyDescent="0.15">
      <c r="J147" s="97"/>
      <c r="K147" s="97"/>
    </row>
    <row r="148" spans="10:11" s="34" customFormat="1" ht="18" customHeight="1" x14ac:dyDescent="0.15">
      <c r="J148" s="97"/>
      <c r="K148" s="97"/>
    </row>
    <row r="149" spans="10:11" s="34" customFormat="1" ht="18" customHeight="1" x14ac:dyDescent="0.15">
      <c r="J149" s="97"/>
      <c r="K149" s="97"/>
    </row>
    <row r="150" spans="10:11" s="34" customFormat="1" ht="18" customHeight="1" x14ac:dyDescent="0.15">
      <c r="J150" s="97"/>
      <c r="K150" s="97"/>
    </row>
    <row r="151" spans="10:11" s="34" customFormat="1" ht="18" customHeight="1" x14ac:dyDescent="0.15">
      <c r="J151" s="97"/>
      <c r="K151" s="97"/>
    </row>
    <row r="152" spans="10:11" s="34" customFormat="1" ht="18" customHeight="1" x14ac:dyDescent="0.15">
      <c r="J152" s="97"/>
      <c r="K152" s="97"/>
    </row>
    <row r="153" spans="10:11" s="34" customFormat="1" ht="18" customHeight="1" x14ac:dyDescent="0.15">
      <c r="J153" s="97"/>
      <c r="K153" s="97"/>
    </row>
    <row r="154" spans="10:11" s="34" customFormat="1" ht="18" customHeight="1" x14ac:dyDescent="0.15">
      <c r="J154" s="97"/>
      <c r="K154" s="97"/>
    </row>
    <row r="155" spans="10:11" s="34" customFormat="1" ht="18" customHeight="1" x14ac:dyDescent="0.15">
      <c r="J155" s="97"/>
      <c r="K155" s="97"/>
    </row>
    <row r="156" spans="10:11" s="34" customFormat="1" ht="18" customHeight="1" x14ac:dyDescent="0.15">
      <c r="J156" s="97"/>
      <c r="K156" s="97"/>
    </row>
    <row r="157" spans="10:11" s="34" customFormat="1" ht="18" customHeight="1" x14ac:dyDescent="0.15">
      <c r="J157" s="97"/>
      <c r="K157" s="97"/>
    </row>
    <row r="158" spans="10:11" s="34" customFormat="1" ht="18" customHeight="1" x14ac:dyDescent="0.15">
      <c r="J158" s="97"/>
      <c r="K158" s="97"/>
    </row>
    <row r="159" spans="10:11" s="34" customFormat="1" ht="18" customHeight="1" x14ac:dyDescent="0.15">
      <c r="J159" s="97"/>
      <c r="K159" s="97"/>
    </row>
    <row r="160" spans="10:11" s="34" customFormat="1" ht="18" customHeight="1" x14ac:dyDescent="0.15">
      <c r="J160" s="97"/>
      <c r="K160" s="97"/>
    </row>
    <row r="161" spans="10:11" s="34" customFormat="1" ht="18" customHeight="1" x14ac:dyDescent="0.15">
      <c r="J161" s="97"/>
      <c r="K161" s="97"/>
    </row>
    <row r="162" spans="10:11" s="34" customFormat="1" ht="18" customHeight="1" x14ac:dyDescent="0.15">
      <c r="J162" s="97"/>
      <c r="K162" s="97"/>
    </row>
    <row r="163" spans="10:11" s="34" customFormat="1" ht="18" customHeight="1" x14ac:dyDescent="0.15">
      <c r="J163" s="97"/>
      <c r="K163" s="97"/>
    </row>
    <row r="164" spans="10:11" s="34" customFormat="1" ht="18" customHeight="1" x14ac:dyDescent="0.15">
      <c r="J164" s="97"/>
      <c r="K164" s="97"/>
    </row>
    <row r="165" spans="10:11" s="34" customFormat="1" ht="18" customHeight="1" x14ac:dyDescent="0.15">
      <c r="J165" s="97"/>
      <c r="K165" s="97"/>
    </row>
    <row r="166" spans="10:11" s="34" customFormat="1" ht="18" customHeight="1" x14ac:dyDescent="0.15">
      <c r="J166" s="97"/>
      <c r="K166" s="97"/>
    </row>
    <row r="167" spans="10:11" s="34" customFormat="1" ht="18" customHeight="1" x14ac:dyDescent="0.15">
      <c r="J167" s="97"/>
      <c r="K167" s="97"/>
    </row>
    <row r="168" spans="10:11" s="34" customFormat="1" ht="18" customHeight="1" x14ac:dyDescent="0.15">
      <c r="J168" s="97"/>
      <c r="K168" s="97"/>
    </row>
    <row r="169" spans="10:11" s="34" customFormat="1" ht="18" customHeight="1" x14ac:dyDescent="0.15">
      <c r="J169" s="97"/>
      <c r="K169" s="97"/>
    </row>
    <row r="170" spans="10:11" s="34" customFormat="1" ht="18" customHeight="1" x14ac:dyDescent="0.15">
      <c r="J170" s="97"/>
      <c r="K170" s="97"/>
    </row>
    <row r="171" spans="10:11" s="34" customFormat="1" ht="18" customHeight="1" x14ac:dyDescent="0.15">
      <c r="J171" s="97"/>
      <c r="K171" s="97"/>
    </row>
    <row r="172" spans="10:11" s="34" customFormat="1" ht="18" customHeight="1" x14ac:dyDescent="0.15">
      <c r="J172" s="97"/>
      <c r="K172" s="97"/>
    </row>
    <row r="173" spans="10:11" s="34" customFormat="1" ht="18" customHeight="1" x14ac:dyDescent="0.15">
      <c r="J173" s="97"/>
      <c r="K173" s="97"/>
    </row>
    <row r="174" spans="10:11" s="34" customFormat="1" ht="18" customHeight="1" x14ac:dyDescent="0.15">
      <c r="J174" s="97"/>
      <c r="K174" s="97"/>
    </row>
    <row r="175" spans="10:11" s="34" customFormat="1" ht="18" customHeight="1" x14ac:dyDescent="0.15">
      <c r="J175" s="97"/>
      <c r="K175" s="97"/>
    </row>
    <row r="176" spans="10:11" s="34" customFormat="1" ht="18" customHeight="1" x14ac:dyDescent="0.15">
      <c r="J176" s="97"/>
      <c r="K176" s="97"/>
    </row>
    <row r="177" spans="10:11" s="34" customFormat="1" ht="18" customHeight="1" x14ac:dyDescent="0.15">
      <c r="J177" s="97"/>
      <c r="K177" s="97"/>
    </row>
    <row r="178" spans="10:11" s="34" customFormat="1" ht="18" customHeight="1" x14ac:dyDescent="0.15">
      <c r="J178" s="97"/>
      <c r="K178" s="97"/>
    </row>
    <row r="179" spans="10:11" s="34" customFormat="1" ht="18" customHeight="1" x14ac:dyDescent="0.15">
      <c r="J179" s="97"/>
      <c r="K179" s="97"/>
    </row>
    <row r="180" spans="10:11" s="34" customFormat="1" ht="18" customHeight="1" x14ac:dyDescent="0.15">
      <c r="J180" s="97"/>
      <c r="K180" s="97"/>
    </row>
    <row r="181" spans="10:11" s="34" customFormat="1" ht="18" customHeight="1" x14ac:dyDescent="0.15">
      <c r="J181" s="97"/>
      <c r="K181" s="97"/>
    </row>
    <row r="182" spans="10:11" s="34" customFormat="1" ht="18" customHeight="1" x14ac:dyDescent="0.15">
      <c r="J182" s="97"/>
      <c r="K182" s="97"/>
    </row>
    <row r="183" spans="10:11" s="34" customFormat="1" ht="18" customHeight="1" x14ac:dyDescent="0.15">
      <c r="J183" s="97"/>
      <c r="K183" s="97"/>
    </row>
    <row r="184" spans="10:11" s="34" customFormat="1" ht="18" customHeight="1" x14ac:dyDescent="0.15">
      <c r="J184" s="97"/>
      <c r="K184" s="97"/>
    </row>
    <row r="185" spans="10:11" s="34" customFormat="1" ht="18" customHeight="1" x14ac:dyDescent="0.15">
      <c r="J185" s="97"/>
      <c r="K185" s="97"/>
    </row>
    <row r="186" spans="10:11" s="34" customFormat="1" ht="18" customHeight="1" x14ac:dyDescent="0.15">
      <c r="J186" s="97"/>
      <c r="K186" s="97"/>
    </row>
    <row r="187" spans="10:11" s="34" customFormat="1" ht="18" customHeight="1" x14ac:dyDescent="0.15">
      <c r="J187" s="97"/>
      <c r="K187" s="97"/>
    </row>
    <row r="188" spans="10:11" s="34" customFormat="1" ht="18" customHeight="1" x14ac:dyDescent="0.15">
      <c r="J188" s="97"/>
      <c r="K188" s="97"/>
    </row>
    <row r="189" spans="10:11" s="34" customFormat="1" ht="18" customHeight="1" x14ac:dyDescent="0.15">
      <c r="J189" s="97"/>
      <c r="K189" s="97"/>
    </row>
    <row r="190" spans="10:11" s="34" customFormat="1" ht="18" customHeight="1" x14ac:dyDescent="0.15">
      <c r="J190" s="97"/>
      <c r="K190" s="97"/>
    </row>
    <row r="191" spans="10:11" s="34" customFormat="1" ht="18" customHeight="1" x14ac:dyDescent="0.15">
      <c r="J191" s="97"/>
      <c r="K191" s="97"/>
    </row>
    <row r="192" spans="10:11" s="34" customFormat="1" ht="18" customHeight="1" x14ac:dyDescent="0.15">
      <c r="J192" s="97"/>
      <c r="K192" s="97"/>
    </row>
    <row r="193" spans="10:11" s="34" customFormat="1" ht="18" customHeight="1" x14ac:dyDescent="0.15">
      <c r="J193" s="97"/>
      <c r="K193" s="97"/>
    </row>
    <row r="194" spans="10:11" s="34" customFormat="1" ht="18" customHeight="1" x14ac:dyDescent="0.15">
      <c r="J194" s="97"/>
      <c r="K194" s="97"/>
    </row>
    <row r="195" spans="10:11" s="34" customFormat="1" ht="18" customHeight="1" x14ac:dyDescent="0.15">
      <c r="J195" s="97"/>
      <c r="K195" s="97"/>
    </row>
    <row r="196" spans="10:11" s="34" customFormat="1" ht="18" customHeight="1" x14ac:dyDescent="0.15">
      <c r="J196" s="97"/>
      <c r="K196" s="97"/>
    </row>
    <row r="197" spans="10:11" s="34" customFormat="1" ht="18" customHeight="1" x14ac:dyDescent="0.15">
      <c r="J197" s="97"/>
      <c r="K197" s="97"/>
    </row>
    <row r="198" spans="10:11" s="34" customFormat="1" ht="18" customHeight="1" x14ac:dyDescent="0.15">
      <c r="J198" s="97"/>
      <c r="K198" s="97"/>
    </row>
    <row r="199" spans="10:11" s="34" customFormat="1" ht="18" customHeight="1" x14ac:dyDescent="0.15">
      <c r="J199" s="97"/>
      <c r="K199" s="97"/>
    </row>
    <row r="200" spans="10:11" s="34" customFormat="1" ht="18" customHeight="1" x14ac:dyDescent="0.15">
      <c r="J200" s="97"/>
      <c r="K200" s="97"/>
    </row>
    <row r="201" spans="10:11" s="34" customFormat="1" ht="18" customHeight="1" x14ac:dyDescent="0.15">
      <c r="J201" s="97"/>
      <c r="K201" s="97"/>
    </row>
    <row r="202" spans="10:11" s="34" customFormat="1" ht="18" customHeight="1" x14ac:dyDescent="0.15">
      <c r="J202" s="97"/>
      <c r="K202" s="97"/>
    </row>
    <row r="203" spans="10:11" s="34" customFormat="1" ht="18" customHeight="1" x14ac:dyDescent="0.15">
      <c r="J203" s="97"/>
      <c r="K203" s="97"/>
    </row>
    <row r="204" spans="10:11" s="34" customFormat="1" ht="18" customHeight="1" x14ac:dyDescent="0.15">
      <c r="J204" s="97"/>
      <c r="K204" s="97"/>
    </row>
    <row r="205" spans="10:11" s="34" customFormat="1" ht="18" customHeight="1" x14ac:dyDescent="0.15">
      <c r="J205" s="97"/>
      <c r="K205" s="97"/>
    </row>
    <row r="206" spans="10:11" s="34" customFormat="1" ht="18" customHeight="1" x14ac:dyDescent="0.15">
      <c r="J206" s="97"/>
      <c r="K206" s="97"/>
    </row>
    <row r="207" spans="10:11" s="34" customFormat="1" ht="18" customHeight="1" x14ac:dyDescent="0.15">
      <c r="J207" s="97"/>
      <c r="K207" s="97"/>
    </row>
    <row r="208" spans="10:11" s="34" customFormat="1" ht="18" customHeight="1" x14ac:dyDescent="0.15">
      <c r="J208" s="97"/>
      <c r="K208" s="97"/>
    </row>
    <row r="209" spans="10:11" s="34" customFormat="1" ht="18" customHeight="1" x14ac:dyDescent="0.15">
      <c r="J209" s="97"/>
      <c r="K209" s="97"/>
    </row>
    <row r="210" spans="10:11" s="34" customFormat="1" ht="18" customHeight="1" x14ac:dyDescent="0.15">
      <c r="J210" s="97"/>
      <c r="K210" s="97"/>
    </row>
    <row r="211" spans="10:11" s="34" customFormat="1" ht="18" customHeight="1" x14ac:dyDescent="0.15">
      <c r="J211" s="97"/>
      <c r="K211" s="97"/>
    </row>
    <row r="212" spans="10:11" s="34" customFormat="1" ht="18" customHeight="1" x14ac:dyDescent="0.15">
      <c r="J212" s="97"/>
      <c r="K212" s="97"/>
    </row>
    <row r="213" spans="10:11" s="34" customFormat="1" ht="18" customHeight="1" x14ac:dyDescent="0.15">
      <c r="J213" s="97"/>
      <c r="K213" s="97"/>
    </row>
    <row r="214" spans="10:11" s="34" customFormat="1" ht="18" customHeight="1" x14ac:dyDescent="0.15">
      <c r="J214" s="97"/>
      <c r="K214" s="97"/>
    </row>
    <row r="215" spans="10:11" s="34" customFormat="1" ht="18" customHeight="1" x14ac:dyDescent="0.15">
      <c r="J215" s="97"/>
      <c r="K215" s="97"/>
    </row>
    <row r="216" spans="10:11" s="34" customFormat="1" ht="18" customHeight="1" x14ac:dyDescent="0.15">
      <c r="J216" s="97"/>
      <c r="K216" s="97"/>
    </row>
    <row r="217" spans="10:11" s="34" customFormat="1" ht="18" customHeight="1" x14ac:dyDescent="0.15">
      <c r="J217" s="97"/>
      <c r="K217" s="97"/>
    </row>
    <row r="218" spans="10:11" s="34" customFormat="1" ht="18" customHeight="1" x14ac:dyDescent="0.15">
      <c r="J218" s="97"/>
      <c r="K218" s="97"/>
    </row>
    <row r="219" spans="10:11" s="34" customFormat="1" ht="18" customHeight="1" x14ac:dyDescent="0.15">
      <c r="J219" s="97"/>
      <c r="K219" s="97"/>
    </row>
    <row r="220" spans="10:11" s="34" customFormat="1" ht="18" customHeight="1" x14ac:dyDescent="0.15">
      <c r="J220" s="97"/>
      <c r="K220" s="97"/>
    </row>
    <row r="221" spans="10:11" s="34" customFormat="1" ht="18" customHeight="1" x14ac:dyDescent="0.15">
      <c r="J221" s="97"/>
      <c r="K221" s="97"/>
    </row>
    <row r="222" spans="10:11" s="34" customFormat="1" ht="18" customHeight="1" x14ac:dyDescent="0.15">
      <c r="J222" s="97"/>
      <c r="K222" s="97"/>
    </row>
    <row r="223" spans="10:11" s="34" customFormat="1" ht="18" customHeight="1" x14ac:dyDescent="0.15">
      <c r="J223" s="97"/>
      <c r="K223" s="97"/>
    </row>
    <row r="224" spans="10:11" s="34" customFormat="1" ht="18" customHeight="1" x14ac:dyDescent="0.15">
      <c r="J224" s="97"/>
      <c r="K224" s="97"/>
    </row>
    <row r="225" spans="10:11" s="34" customFormat="1" ht="18" customHeight="1" x14ac:dyDescent="0.15">
      <c r="J225" s="97"/>
      <c r="K225" s="97"/>
    </row>
    <row r="226" spans="10:11" s="34" customFormat="1" ht="18" customHeight="1" x14ac:dyDescent="0.15">
      <c r="J226" s="97"/>
      <c r="K226" s="97"/>
    </row>
    <row r="227" spans="10:11" s="34" customFormat="1" ht="18" customHeight="1" x14ac:dyDescent="0.15">
      <c r="J227" s="97"/>
      <c r="K227" s="97"/>
    </row>
    <row r="228" spans="10:11" s="34" customFormat="1" ht="18" customHeight="1" x14ac:dyDescent="0.15">
      <c r="J228" s="97"/>
      <c r="K228" s="97"/>
    </row>
    <row r="229" spans="10:11" s="34" customFormat="1" ht="18" customHeight="1" x14ac:dyDescent="0.15">
      <c r="J229" s="97"/>
      <c r="K229" s="97"/>
    </row>
    <row r="230" spans="10:11" s="34" customFormat="1" x14ac:dyDescent="0.15">
      <c r="J230" s="97"/>
      <c r="K230" s="97"/>
    </row>
    <row r="231" spans="10:11" s="34" customFormat="1" x14ac:dyDescent="0.15">
      <c r="J231" s="97"/>
      <c r="K231" s="97"/>
    </row>
    <row r="232" spans="10:11" s="34" customFormat="1" x14ac:dyDescent="0.15">
      <c r="J232" s="97"/>
      <c r="K232" s="97"/>
    </row>
    <row r="233" spans="10:11" s="34" customFormat="1" x14ac:dyDescent="0.15">
      <c r="J233" s="97"/>
      <c r="K233" s="97"/>
    </row>
    <row r="234" spans="10:11" s="34" customFormat="1" x14ac:dyDescent="0.15">
      <c r="J234" s="97"/>
      <c r="K234" s="97"/>
    </row>
    <row r="235" spans="10:11" s="34" customFormat="1" x14ac:dyDescent="0.15">
      <c r="J235" s="97"/>
      <c r="K235" s="97"/>
    </row>
    <row r="236" spans="10:11" s="34" customFormat="1" x14ac:dyDescent="0.15">
      <c r="J236" s="97"/>
      <c r="K236" s="97"/>
    </row>
    <row r="237" spans="10:11" s="34" customFormat="1" x14ac:dyDescent="0.15">
      <c r="J237" s="97"/>
      <c r="K237" s="97"/>
    </row>
    <row r="238" spans="10:11" s="34" customFormat="1" x14ac:dyDescent="0.15">
      <c r="J238" s="97"/>
      <c r="K238" s="97"/>
    </row>
    <row r="239" spans="10:11" s="34" customFormat="1" x14ac:dyDescent="0.15">
      <c r="J239" s="97"/>
      <c r="K239" s="97"/>
    </row>
    <row r="240" spans="10:11" s="34" customFormat="1" x14ac:dyDescent="0.15">
      <c r="J240" s="97"/>
      <c r="K240" s="97"/>
    </row>
    <row r="241" spans="10:11" s="34" customFormat="1" x14ac:dyDescent="0.15">
      <c r="J241" s="97"/>
      <c r="K241" s="97"/>
    </row>
    <row r="242" spans="10:11" s="34" customFormat="1" x14ac:dyDescent="0.15">
      <c r="J242" s="97"/>
      <c r="K242" s="97"/>
    </row>
    <row r="243" spans="10:11" s="34" customFormat="1" x14ac:dyDescent="0.15">
      <c r="J243" s="97"/>
      <c r="K243" s="97"/>
    </row>
    <row r="244" spans="10:11" s="34" customFormat="1" x14ac:dyDescent="0.15">
      <c r="J244" s="97"/>
      <c r="K244" s="97"/>
    </row>
    <row r="245" spans="10:11" s="34" customFormat="1" x14ac:dyDescent="0.15">
      <c r="J245" s="97"/>
      <c r="K245" s="97"/>
    </row>
    <row r="246" spans="10:11" s="34" customFormat="1" x14ac:dyDescent="0.15">
      <c r="J246" s="97"/>
      <c r="K246" s="97"/>
    </row>
    <row r="247" spans="10:11" s="34" customFormat="1" x14ac:dyDescent="0.15">
      <c r="J247" s="97"/>
      <c r="K247" s="97"/>
    </row>
    <row r="248" spans="10:11" s="34" customFormat="1" x14ac:dyDescent="0.15">
      <c r="J248" s="97"/>
      <c r="K248" s="97"/>
    </row>
    <row r="249" spans="10:11" s="34" customFormat="1" x14ac:dyDescent="0.15">
      <c r="J249" s="97"/>
      <c r="K249" s="97"/>
    </row>
    <row r="250" spans="10:11" s="34" customFormat="1" x14ac:dyDescent="0.15">
      <c r="J250" s="97"/>
      <c r="K250" s="97"/>
    </row>
    <row r="251" spans="10:11" s="34" customFormat="1" x14ac:dyDescent="0.15">
      <c r="J251" s="97"/>
      <c r="K251" s="97"/>
    </row>
    <row r="252" spans="10:11" s="34" customFormat="1" x14ac:dyDescent="0.15">
      <c r="J252" s="97"/>
      <c r="K252" s="97"/>
    </row>
    <row r="253" spans="10:11" s="34" customFormat="1" x14ac:dyDescent="0.15">
      <c r="J253" s="97"/>
      <c r="K253" s="97"/>
    </row>
    <row r="254" spans="10:11" s="34" customFormat="1" x14ac:dyDescent="0.15">
      <c r="J254" s="97"/>
      <c r="K254" s="97"/>
    </row>
    <row r="255" spans="10:11" s="34" customFormat="1" x14ac:dyDescent="0.15">
      <c r="J255" s="97"/>
      <c r="K255" s="97"/>
    </row>
    <row r="256" spans="10:11" s="34" customFormat="1" x14ac:dyDescent="0.15">
      <c r="J256" s="97"/>
      <c r="K256" s="97"/>
    </row>
    <row r="257" spans="10:11" s="34" customFormat="1" x14ac:dyDescent="0.15">
      <c r="J257" s="97"/>
      <c r="K257" s="97"/>
    </row>
    <row r="258" spans="10:11" s="34" customFormat="1" x14ac:dyDescent="0.15">
      <c r="J258" s="97"/>
      <c r="K258" s="97"/>
    </row>
    <row r="259" spans="10:11" s="34" customFormat="1" x14ac:dyDescent="0.15">
      <c r="J259" s="97"/>
      <c r="K259" s="97"/>
    </row>
    <row r="260" spans="10:11" s="34" customFormat="1" x14ac:dyDescent="0.15">
      <c r="J260" s="97"/>
      <c r="K260" s="97"/>
    </row>
    <row r="261" spans="10:11" s="34" customFormat="1" x14ac:dyDescent="0.15">
      <c r="J261" s="97"/>
      <c r="K261" s="97"/>
    </row>
    <row r="262" spans="10:11" s="34" customFormat="1" x14ac:dyDescent="0.15">
      <c r="J262" s="97"/>
      <c r="K262" s="97"/>
    </row>
    <row r="263" spans="10:11" s="34" customFormat="1" x14ac:dyDescent="0.15">
      <c r="J263" s="97"/>
      <c r="K263" s="97"/>
    </row>
    <row r="264" spans="10:11" s="34" customFormat="1" x14ac:dyDescent="0.15">
      <c r="J264" s="97"/>
      <c r="K264" s="97"/>
    </row>
    <row r="265" spans="10:11" s="34" customFormat="1" x14ac:dyDescent="0.15">
      <c r="J265" s="97"/>
      <c r="K265" s="97"/>
    </row>
    <row r="266" spans="10:11" s="34" customFormat="1" x14ac:dyDescent="0.15">
      <c r="J266" s="97"/>
      <c r="K266" s="97"/>
    </row>
    <row r="267" spans="10:11" s="34" customFormat="1" x14ac:dyDescent="0.15">
      <c r="J267" s="97"/>
      <c r="K267" s="97"/>
    </row>
    <row r="268" spans="10:11" s="34" customFormat="1" x14ac:dyDescent="0.15">
      <c r="J268" s="97"/>
      <c r="K268" s="97"/>
    </row>
    <row r="269" spans="10:11" s="34" customFormat="1" x14ac:dyDescent="0.15">
      <c r="J269" s="97"/>
      <c r="K269" s="97"/>
    </row>
    <row r="270" spans="10:11" s="34" customFormat="1" x14ac:dyDescent="0.15">
      <c r="J270" s="97"/>
      <c r="K270" s="97"/>
    </row>
    <row r="271" spans="10:11" s="34" customFormat="1" x14ac:dyDescent="0.15">
      <c r="J271" s="97"/>
      <c r="K271" s="97"/>
    </row>
    <row r="272" spans="10:11" s="34" customFormat="1" x14ac:dyDescent="0.15">
      <c r="J272" s="97"/>
      <c r="K272" s="97"/>
    </row>
    <row r="273" spans="10:11" s="34" customFormat="1" x14ac:dyDescent="0.15">
      <c r="J273" s="97"/>
      <c r="K273" s="97"/>
    </row>
    <row r="274" spans="10:11" s="34" customFormat="1" x14ac:dyDescent="0.15">
      <c r="J274" s="97"/>
      <c r="K274" s="97"/>
    </row>
    <row r="275" spans="10:11" s="34" customFormat="1" x14ac:dyDescent="0.15">
      <c r="J275" s="97"/>
      <c r="K275" s="97"/>
    </row>
    <row r="276" spans="10:11" s="34" customFormat="1" x14ac:dyDescent="0.15">
      <c r="J276" s="97"/>
      <c r="K276" s="97"/>
    </row>
    <row r="277" spans="10:11" s="34" customFormat="1" x14ac:dyDescent="0.15">
      <c r="J277" s="97"/>
      <c r="K277" s="97"/>
    </row>
    <row r="278" spans="10:11" s="34" customFormat="1" x14ac:dyDescent="0.15">
      <c r="J278" s="97"/>
      <c r="K278" s="97"/>
    </row>
    <row r="279" spans="10:11" s="34" customFormat="1" x14ac:dyDescent="0.15">
      <c r="J279" s="97"/>
      <c r="K279" s="97"/>
    </row>
    <row r="280" spans="10:11" s="34" customFormat="1" x14ac:dyDescent="0.15">
      <c r="J280" s="97"/>
      <c r="K280" s="97"/>
    </row>
    <row r="281" spans="10:11" s="34" customFormat="1" x14ac:dyDescent="0.15">
      <c r="J281" s="97"/>
      <c r="K281" s="97"/>
    </row>
    <row r="282" spans="10:11" s="34" customFormat="1" x14ac:dyDescent="0.15">
      <c r="J282" s="97"/>
      <c r="K282" s="97"/>
    </row>
    <row r="283" spans="10:11" s="34" customFormat="1" x14ac:dyDescent="0.15">
      <c r="J283" s="97"/>
      <c r="K283" s="97"/>
    </row>
    <row r="284" spans="10:11" s="34" customFormat="1" x14ac:dyDescent="0.15">
      <c r="J284" s="97"/>
      <c r="K284" s="97"/>
    </row>
    <row r="285" spans="10:11" s="34" customFormat="1" x14ac:dyDescent="0.15">
      <c r="J285" s="97"/>
      <c r="K285" s="97"/>
    </row>
    <row r="286" spans="10:11" s="34" customFormat="1" x14ac:dyDescent="0.15">
      <c r="J286" s="97"/>
      <c r="K286" s="97"/>
    </row>
    <row r="287" spans="10:11" s="34" customFormat="1" x14ac:dyDescent="0.15">
      <c r="J287" s="97"/>
      <c r="K287" s="97"/>
    </row>
    <row r="288" spans="10:11" s="34" customFormat="1" x14ac:dyDescent="0.15">
      <c r="J288" s="97"/>
      <c r="K288" s="97"/>
    </row>
    <row r="289" spans="10:11" s="34" customFormat="1" x14ac:dyDescent="0.15">
      <c r="J289" s="97"/>
      <c r="K289" s="97"/>
    </row>
    <row r="290" spans="10:11" s="34" customFormat="1" x14ac:dyDescent="0.15">
      <c r="J290" s="97"/>
      <c r="K290" s="97"/>
    </row>
    <row r="291" spans="10:11" s="34" customFormat="1" x14ac:dyDescent="0.15">
      <c r="J291" s="97"/>
      <c r="K291" s="97"/>
    </row>
    <row r="292" spans="10:11" s="34" customFormat="1" x14ac:dyDescent="0.15">
      <c r="J292" s="97"/>
      <c r="K292" s="97"/>
    </row>
    <row r="293" spans="10:11" s="34" customFormat="1" x14ac:dyDescent="0.15">
      <c r="J293" s="97"/>
      <c r="K293" s="97"/>
    </row>
    <row r="294" spans="10:11" s="34" customFormat="1" x14ac:dyDescent="0.15">
      <c r="J294" s="97"/>
      <c r="K294" s="97"/>
    </row>
    <row r="295" spans="10:11" s="34" customFormat="1" x14ac:dyDescent="0.15">
      <c r="J295" s="97"/>
      <c r="K295" s="97"/>
    </row>
    <row r="296" spans="10:11" s="34" customFormat="1" x14ac:dyDescent="0.15">
      <c r="J296" s="97"/>
      <c r="K296" s="97"/>
    </row>
    <row r="297" spans="10:11" s="34" customFormat="1" x14ac:dyDescent="0.15">
      <c r="J297" s="97"/>
      <c r="K297" s="97"/>
    </row>
    <row r="298" spans="10:11" s="34" customFormat="1" x14ac:dyDescent="0.15">
      <c r="J298" s="97"/>
      <c r="K298" s="97"/>
    </row>
    <row r="299" spans="10:11" s="34" customFormat="1" x14ac:dyDescent="0.15">
      <c r="J299" s="97"/>
      <c r="K299" s="97"/>
    </row>
    <row r="300" spans="10:11" s="34" customFormat="1" x14ac:dyDescent="0.15">
      <c r="J300" s="97"/>
      <c r="K300" s="97"/>
    </row>
    <row r="301" spans="10:11" s="34" customFormat="1" x14ac:dyDescent="0.15">
      <c r="J301" s="97"/>
      <c r="K301" s="97"/>
    </row>
    <row r="302" spans="10:11" s="34" customFormat="1" x14ac:dyDescent="0.15">
      <c r="J302" s="97"/>
      <c r="K302" s="97"/>
    </row>
    <row r="303" spans="10:11" s="34" customFormat="1" x14ac:dyDescent="0.15">
      <c r="J303" s="97"/>
      <c r="K303" s="97"/>
    </row>
    <row r="304" spans="10:11" s="34" customFormat="1" x14ac:dyDescent="0.15">
      <c r="J304" s="97"/>
      <c r="K304" s="97"/>
    </row>
    <row r="305" spans="10:11" s="34" customFormat="1" x14ac:dyDescent="0.15">
      <c r="J305" s="97"/>
      <c r="K305" s="97"/>
    </row>
    <row r="306" spans="10:11" s="34" customFormat="1" x14ac:dyDescent="0.15">
      <c r="J306" s="97"/>
      <c r="K306" s="97"/>
    </row>
    <row r="307" spans="10:11" s="34" customFormat="1" x14ac:dyDescent="0.15">
      <c r="J307" s="97"/>
      <c r="K307" s="97"/>
    </row>
    <row r="308" spans="10:11" s="34" customFormat="1" x14ac:dyDescent="0.15">
      <c r="J308" s="97"/>
      <c r="K308" s="97"/>
    </row>
    <row r="309" spans="10:11" s="34" customFormat="1" x14ac:dyDescent="0.15">
      <c r="J309" s="97"/>
      <c r="K309" s="97"/>
    </row>
    <row r="310" spans="10:11" s="34" customFormat="1" x14ac:dyDescent="0.15">
      <c r="J310" s="97"/>
      <c r="K310" s="97"/>
    </row>
    <row r="311" spans="10:11" s="34" customFormat="1" x14ac:dyDescent="0.15">
      <c r="J311" s="97"/>
      <c r="K311" s="97"/>
    </row>
    <row r="312" spans="10:11" s="34" customFormat="1" x14ac:dyDescent="0.15">
      <c r="J312" s="97"/>
      <c r="K312" s="97"/>
    </row>
    <row r="313" spans="10:11" s="34" customFormat="1" x14ac:dyDescent="0.15">
      <c r="J313" s="97"/>
      <c r="K313" s="97"/>
    </row>
    <row r="314" spans="10:11" s="34" customFormat="1" x14ac:dyDescent="0.15">
      <c r="J314" s="97"/>
      <c r="K314" s="97"/>
    </row>
    <row r="315" spans="10:11" s="34" customFormat="1" x14ac:dyDescent="0.15">
      <c r="J315" s="97"/>
      <c r="K315" s="97"/>
    </row>
    <row r="316" spans="10:11" s="34" customFormat="1" x14ac:dyDescent="0.15">
      <c r="J316" s="97"/>
      <c r="K316" s="97"/>
    </row>
    <row r="317" spans="10:11" s="34" customFormat="1" x14ac:dyDescent="0.15">
      <c r="J317" s="97"/>
      <c r="K317" s="97"/>
    </row>
    <row r="318" spans="10:11" s="34" customFormat="1" x14ac:dyDescent="0.15">
      <c r="J318" s="97"/>
      <c r="K318" s="97"/>
    </row>
    <row r="319" spans="10:11" s="34" customFormat="1" x14ac:dyDescent="0.15">
      <c r="J319" s="97"/>
      <c r="K319" s="97"/>
    </row>
    <row r="320" spans="10:11" s="34" customFormat="1" x14ac:dyDescent="0.15">
      <c r="J320" s="97"/>
      <c r="K320" s="97"/>
    </row>
    <row r="321" spans="10:11" s="34" customFormat="1" x14ac:dyDescent="0.15">
      <c r="J321" s="97"/>
      <c r="K321" s="97"/>
    </row>
    <row r="322" spans="10:11" s="34" customFormat="1" x14ac:dyDescent="0.15">
      <c r="J322" s="97"/>
      <c r="K322" s="97"/>
    </row>
    <row r="323" spans="10:11" s="34" customFormat="1" x14ac:dyDescent="0.15">
      <c r="J323" s="97"/>
      <c r="K323" s="97"/>
    </row>
    <row r="324" spans="10:11" s="34" customFormat="1" x14ac:dyDescent="0.15">
      <c r="J324" s="97"/>
      <c r="K324" s="97"/>
    </row>
    <row r="325" spans="10:11" s="34" customFormat="1" x14ac:dyDescent="0.15">
      <c r="J325" s="97"/>
      <c r="K325" s="97"/>
    </row>
    <row r="326" spans="10:11" s="34" customFormat="1" x14ac:dyDescent="0.15">
      <c r="J326" s="97"/>
      <c r="K326" s="97"/>
    </row>
    <row r="327" spans="10:11" s="34" customFormat="1" x14ac:dyDescent="0.15">
      <c r="J327" s="97"/>
      <c r="K327" s="97"/>
    </row>
    <row r="328" spans="10:11" s="34" customFormat="1" x14ac:dyDescent="0.15">
      <c r="J328" s="97"/>
      <c r="K328" s="97"/>
    </row>
    <row r="329" spans="10:11" s="34" customFormat="1" x14ac:dyDescent="0.15">
      <c r="J329" s="97"/>
      <c r="K329" s="97"/>
    </row>
    <row r="330" spans="10:11" s="34" customFormat="1" x14ac:dyDescent="0.15">
      <c r="J330" s="97"/>
      <c r="K330" s="97"/>
    </row>
    <row r="331" spans="10:11" s="34" customFormat="1" x14ac:dyDescent="0.15">
      <c r="J331" s="97"/>
      <c r="K331" s="97"/>
    </row>
    <row r="332" spans="10:11" s="34" customFormat="1" x14ac:dyDescent="0.15">
      <c r="J332" s="97"/>
      <c r="K332" s="97"/>
    </row>
    <row r="333" spans="10:11" s="34" customFormat="1" x14ac:dyDescent="0.15">
      <c r="J333" s="97"/>
      <c r="K333" s="97"/>
    </row>
    <row r="334" spans="10:11" s="34" customFormat="1" x14ac:dyDescent="0.15">
      <c r="J334" s="97"/>
      <c r="K334" s="97"/>
    </row>
    <row r="335" spans="10:11" s="34" customFormat="1" x14ac:dyDescent="0.15">
      <c r="J335" s="97"/>
      <c r="K335" s="97"/>
    </row>
    <row r="336" spans="10:11" s="34" customFormat="1" x14ac:dyDescent="0.15">
      <c r="J336" s="97"/>
      <c r="K336" s="97"/>
    </row>
    <row r="337" spans="10:11" s="34" customFormat="1" x14ac:dyDescent="0.15">
      <c r="J337" s="97"/>
      <c r="K337" s="97"/>
    </row>
    <row r="338" spans="10:11" s="34" customFormat="1" x14ac:dyDescent="0.15">
      <c r="J338" s="97"/>
      <c r="K338" s="97"/>
    </row>
    <row r="339" spans="10:11" s="34" customFormat="1" x14ac:dyDescent="0.15">
      <c r="J339" s="97"/>
      <c r="K339" s="97"/>
    </row>
    <row r="340" spans="10:11" s="34" customFormat="1" x14ac:dyDescent="0.15">
      <c r="J340" s="97"/>
      <c r="K340" s="97"/>
    </row>
    <row r="341" spans="10:11" s="34" customFormat="1" x14ac:dyDescent="0.15">
      <c r="J341" s="97"/>
      <c r="K341" s="97"/>
    </row>
    <row r="342" spans="10:11" s="34" customFormat="1" x14ac:dyDescent="0.15">
      <c r="J342" s="97"/>
      <c r="K342" s="97"/>
    </row>
    <row r="343" spans="10:11" s="34" customFormat="1" x14ac:dyDescent="0.15">
      <c r="J343" s="97"/>
      <c r="K343" s="97"/>
    </row>
    <row r="344" spans="10:11" s="34" customFormat="1" x14ac:dyDescent="0.15">
      <c r="J344" s="97"/>
      <c r="K344" s="97"/>
    </row>
    <row r="345" spans="10:11" s="34" customFormat="1" x14ac:dyDescent="0.15">
      <c r="J345" s="97"/>
      <c r="K345" s="97"/>
    </row>
    <row r="346" spans="10:11" s="34" customFormat="1" x14ac:dyDescent="0.15">
      <c r="J346" s="97"/>
      <c r="K346" s="97"/>
    </row>
    <row r="347" spans="10:11" s="34" customFormat="1" x14ac:dyDescent="0.15">
      <c r="J347" s="97"/>
      <c r="K347" s="97"/>
    </row>
    <row r="348" spans="10:11" s="34" customFormat="1" x14ac:dyDescent="0.15">
      <c r="J348" s="97"/>
      <c r="K348" s="97"/>
    </row>
    <row r="349" spans="10:11" s="34" customFormat="1" x14ac:dyDescent="0.15">
      <c r="J349" s="97"/>
      <c r="K349" s="97"/>
    </row>
    <row r="350" spans="10:11" s="34" customFormat="1" x14ac:dyDescent="0.15">
      <c r="J350" s="97"/>
      <c r="K350" s="97"/>
    </row>
    <row r="351" spans="10:11" s="34" customFormat="1" x14ac:dyDescent="0.15">
      <c r="J351" s="97"/>
      <c r="K351" s="97"/>
    </row>
    <row r="352" spans="10:11" s="34" customFormat="1" x14ac:dyDescent="0.15">
      <c r="J352" s="97"/>
      <c r="K352" s="97"/>
    </row>
    <row r="353" spans="10:11" s="34" customFormat="1" x14ac:dyDescent="0.15">
      <c r="J353" s="97"/>
      <c r="K353" s="97"/>
    </row>
    <row r="354" spans="10:11" s="34" customFormat="1" x14ac:dyDescent="0.15">
      <c r="J354" s="97"/>
      <c r="K354" s="97"/>
    </row>
    <row r="355" spans="10:11" s="34" customFormat="1" x14ac:dyDescent="0.15">
      <c r="J355" s="97"/>
      <c r="K355" s="97"/>
    </row>
    <row r="356" spans="10:11" s="34" customFormat="1" x14ac:dyDescent="0.15">
      <c r="J356" s="97"/>
      <c r="K356" s="97"/>
    </row>
    <row r="357" spans="10:11" s="34" customFormat="1" x14ac:dyDescent="0.15">
      <c r="J357" s="97"/>
      <c r="K357" s="97"/>
    </row>
    <row r="358" spans="10:11" s="34" customFormat="1" x14ac:dyDescent="0.15">
      <c r="J358" s="97"/>
      <c r="K358" s="97"/>
    </row>
    <row r="359" spans="10:11" s="34" customFormat="1" x14ac:dyDescent="0.15">
      <c r="J359" s="97"/>
      <c r="K359" s="97"/>
    </row>
    <row r="360" spans="10:11" s="34" customFormat="1" x14ac:dyDescent="0.15">
      <c r="J360" s="97"/>
      <c r="K360" s="97"/>
    </row>
    <row r="361" spans="10:11" s="34" customFormat="1" x14ac:dyDescent="0.15">
      <c r="J361" s="97"/>
      <c r="K361" s="97"/>
    </row>
    <row r="362" spans="10:11" s="34" customFormat="1" x14ac:dyDescent="0.15">
      <c r="J362" s="97"/>
      <c r="K362" s="97"/>
    </row>
    <row r="363" spans="10:11" s="34" customFormat="1" x14ac:dyDescent="0.15">
      <c r="J363" s="97"/>
      <c r="K363" s="97"/>
    </row>
    <row r="364" spans="10:11" s="34" customFormat="1" x14ac:dyDescent="0.15">
      <c r="J364" s="97"/>
      <c r="K364" s="97"/>
    </row>
    <row r="365" spans="10:11" s="34" customFormat="1" x14ac:dyDescent="0.15">
      <c r="J365" s="97"/>
      <c r="K365" s="97"/>
    </row>
    <row r="366" spans="10:11" s="34" customFormat="1" x14ac:dyDescent="0.15">
      <c r="J366" s="97"/>
      <c r="K366" s="97"/>
    </row>
    <row r="367" spans="10:11" s="34" customFormat="1" x14ac:dyDescent="0.15">
      <c r="J367" s="97"/>
      <c r="K367" s="97"/>
    </row>
    <row r="368" spans="10:11" s="34" customFormat="1" x14ac:dyDescent="0.15">
      <c r="J368" s="97"/>
      <c r="K368" s="97"/>
    </row>
    <row r="369" spans="10:11" s="34" customFormat="1" x14ac:dyDescent="0.15">
      <c r="J369" s="97"/>
      <c r="K369" s="97"/>
    </row>
    <row r="370" spans="10:11" s="34" customFormat="1" x14ac:dyDescent="0.15">
      <c r="J370" s="97"/>
      <c r="K370" s="97"/>
    </row>
    <row r="371" spans="10:11" s="34" customFormat="1" x14ac:dyDescent="0.15">
      <c r="J371" s="97"/>
      <c r="K371" s="97"/>
    </row>
    <row r="372" spans="10:11" s="34" customFormat="1" x14ac:dyDescent="0.15">
      <c r="J372" s="97"/>
      <c r="K372" s="97"/>
    </row>
    <row r="373" spans="10:11" s="34" customFormat="1" x14ac:dyDescent="0.15">
      <c r="J373" s="97"/>
      <c r="K373" s="97"/>
    </row>
    <row r="374" spans="10:11" s="34" customFormat="1" x14ac:dyDescent="0.15">
      <c r="J374" s="97"/>
      <c r="K374" s="97"/>
    </row>
    <row r="375" spans="10:11" s="34" customFormat="1" x14ac:dyDescent="0.15">
      <c r="J375" s="97"/>
      <c r="K375" s="97"/>
    </row>
    <row r="376" spans="10:11" s="34" customFormat="1" x14ac:dyDescent="0.15">
      <c r="J376" s="97"/>
      <c r="K376" s="97"/>
    </row>
    <row r="377" spans="10:11" s="34" customFormat="1" x14ac:dyDescent="0.15">
      <c r="J377" s="97"/>
      <c r="K377" s="97"/>
    </row>
    <row r="378" spans="10:11" s="34" customFormat="1" x14ac:dyDescent="0.15">
      <c r="J378" s="97"/>
      <c r="K378" s="97"/>
    </row>
    <row r="379" spans="10:11" s="34" customFormat="1" x14ac:dyDescent="0.15">
      <c r="J379" s="97"/>
      <c r="K379" s="97"/>
    </row>
    <row r="380" spans="10:11" s="34" customFormat="1" x14ac:dyDescent="0.15">
      <c r="J380" s="97"/>
      <c r="K380" s="97"/>
    </row>
    <row r="381" spans="10:11" s="34" customFormat="1" x14ac:dyDescent="0.15">
      <c r="J381" s="97"/>
      <c r="K381" s="97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M1:AT200"/>
  <sheetViews>
    <sheetView view="pageBreakPreview" topLeftCell="A200" zoomScale="80" zoomScaleNormal="100" zoomScaleSheetLayoutView="80" workbookViewId="0">
      <selection activeCell="P115" sqref="P115"/>
    </sheetView>
  </sheetViews>
  <sheetFormatPr defaultRowHeight="13.2" x14ac:dyDescent="0.2"/>
  <cols>
    <col min="1" max="13" width="9.109375" customWidth="1"/>
    <col min="14" max="15" width="10.109375" customWidth="1"/>
    <col min="16" max="16" width="17.109375" customWidth="1"/>
    <col min="17" max="17" width="11.77734375" hidden="1" customWidth="1"/>
    <col min="18" max="32" width="8.88671875" customWidth="1"/>
  </cols>
  <sheetData>
    <row r="1" spans="13:46" x14ac:dyDescent="0.2">
      <c r="M1" s="28" t="s">
        <v>168</v>
      </c>
      <c r="Q1" t="e">
        <f>歳入!#REF!</f>
        <v>#REF!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122</v>
      </c>
      <c r="Q2" s="38" t="e">
        <f>歳入!#REF!</f>
        <v>#REF!</v>
      </c>
      <c r="R2" s="38">
        <f>歳入!D4</f>
        <v>13781457</v>
      </c>
      <c r="S2" s="38">
        <f>歳入!E4</f>
        <v>14445548</v>
      </c>
      <c r="T2" s="38">
        <f>歳入!F4</f>
        <v>14244461</v>
      </c>
      <c r="U2" s="38">
        <f>歳入!G4</f>
        <v>13568557</v>
      </c>
      <c r="V2" s="38">
        <f>歳入!H4</f>
        <v>13960852</v>
      </c>
      <c r="W2" s="38">
        <f>歳入!I4</f>
        <v>14109642</v>
      </c>
      <c r="X2" s="38">
        <f>歳入!J4</f>
        <v>14991742</v>
      </c>
      <c r="Y2" s="38">
        <f>歳入!K4</f>
        <v>14619116</v>
      </c>
      <c r="Z2" s="38">
        <f>歳入!L4</f>
        <v>14631901</v>
      </c>
      <c r="AA2" s="38">
        <f>歳入!M4</f>
        <v>14325726</v>
      </c>
      <c r="AB2" s="38">
        <f>歳入!N4</f>
        <v>14524204</v>
      </c>
      <c r="AC2" s="38">
        <f>歳入!O4</f>
        <v>14329359</v>
      </c>
      <c r="AD2" s="38">
        <f>歳入!P4</f>
        <v>13823127</v>
      </c>
      <c r="AE2" s="38">
        <f>歳入!Q4</f>
        <v>13546154</v>
      </c>
      <c r="AF2" s="38">
        <f>歳入!R4</f>
        <v>13946617</v>
      </c>
      <c r="AG2" s="38">
        <f>歳入!S4</f>
        <v>14420446</v>
      </c>
      <c r="AH2" s="38">
        <f>歳入!T4</f>
        <v>15409271</v>
      </c>
      <c r="AI2" s="38">
        <f>歳入!U4</f>
        <v>15429912</v>
      </c>
      <c r="AJ2" s="38">
        <f>歳入!V4</f>
        <v>14578993</v>
      </c>
      <c r="AK2" s="38">
        <f>歳入!W4</f>
        <v>14368419</v>
      </c>
      <c r="AL2" s="38">
        <f>歳入!X4</f>
        <v>14302280</v>
      </c>
      <c r="AM2" s="38">
        <f>歳入!Y4</f>
        <v>14167070</v>
      </c>
      <c r="AN2" s="38">
        <f>歳入!Z4</f>
        <v>14362744</v>
      </c>
      <c r="AO2" s="38">
        <f>歳入!AA4</f>
        <v>14569528</v>
      </c>
      <c r="AP2" s="38">
        <f>歳入!AB4</f>
        <v>14092236</v>
      </c>
      <c r="AQ2" s="38">
        <f>歳入!AC4</f>
        <v>14391799</v>
      </c>
      <c r="AR2" s="38">
        <f>歳入!AD4</f>
        <v>14437699</v>
      </c>
      <c r="AS2" s="38">
        <f>歳入!AE4</f>
        <v>14480543</v>
      </c>
      <c r="AT2" s="38">
        <f>歳入!AF4</f>
        <v>14554337</v>
      </c>
    </row>
    <row r="3" spans="13:46" x14ac:dyDescent="0.2">
      <c r="P3" s="38" t="s">
        <v>153</v>
      </c>
      <c r="Q3" s="38" t="e">
        <f>歳入!#REF!</f>
        <v>#REF!</v>
      </c>
      <c r="R3" s="38">
        <f>歳入!D15</f>
        <v>4294328</v>
      </c>
      <c r="S3" s="38">
        <f>歳入!E15</f>
        <v>5679337</v>
      </c>
      <c r="T3" s="38">
        <f>歳入!F15</f>
        <v>3868576</v>
      </c>
      <c r="U3" s="38">
        <f>歳入!G15</f>
        <v>4922655</v>
      </c>
      <c r="V3" s="38">
        <f>歳入!H15</f>
        <v>5425750</v>
      </c>
      <c r="W3" s="38">
        <f>歳入!I15</f>
        <v>5800323</v>
      </c>
      <c r="X3" s="38">
        <f>歳入!J15</f>
        <v>6348605</v>
      </c>
      <c r="Y3" s="38">
        <f>歳入!K15</f>
        <v>6620097</v>
      </c>
      <c r="Z3" s="38">
        <f>歳入!L15</f>
        <v>7803878</v>
      </c>
      <c r="AA3" s="38">
        <f>歳入!M15</f>
        <v>7752206</v>
      </c>
      <c r="AB3" s="38">
        <f>歳入!N15</f>
        <v>6932180</v>
      </c>
      <c r="AC3" s="38">
        <f>歳入!O15</f>
        <v>6375631</v>
      </c>
      <c r="AD3" s="38">
        <f>歳入!P15</f>
        <v>5977239</v>
      </c>
      <c r="AE3" s="38">
        <f>歳入!Q15</f>
        <v>5506999</v>
      </c>
      <c r="AF3" s="38">
        <f>歳入!R15</f>
        <v>5653345</v>
      </c>
      <c r="AG3" s="38">
        <f>歳入!S15</f>
        <v>5256065</v>
      </c>
      <c r="AH3" s="38">
        <f>歳入!T15</f>
        <v>4721930</v>
      </c>
      <c r="AI3" s="38">
        <f>歳入!U15</f>
        <v>5095759</v>
      </c>
      <c r="AJ3" s="38">
        <f>歳入!V15</f>
        <v>5454262</v>
      </c>
      <c r="AK3" s="38">
        <f>歳入!W15</f>
        <v>6256089</v>
      </c>
      <c r="AL3" s="38">
        <f>歳入!X15</f>
        <v>6862478</v>
      </c>
      <c r="AM3" s="38">
        <f>歳入!Y15</f>
        <v>6710379</v>
      </c>
      <c r="AN3" s="38">
        <f>歳入!Z15</f>
        <v>6575325</v>
      </c>
      <c r="AO3" s="38">
        <f>歳入!AA15</f>
        <v>6093591</v>
      </c>
      <c r="AP3" s="38">
        <f>歳入!AB15</f>
        <v>6424098</v>
      </c>
      <c r="AQ3" s="38">
        <f>歳入!AC15</f>
        <v>6059714</v>
      </c>
      <c r="AR3" s="38">
        <f>歳入!AD15</f>
        <v>5733230</v>
      </c>
      <c r="AS3" s="38">
        <f>歳入!AE15</f>
        <v>5708962</v>
      </c>
      <c r="AT3" s="38">
        <f>歳入!AF15</f>
        <v>6422821</v>
      </c>
    </row>
    <row r="4" spans="13:46" x14ac:dyDescent="0.2">
      <c r="P4" t="s">
        <v>123</v>
      </c>
      <c r="Q4" s="38" t="e">
        <f>歳入!#REF!</f>
        <v>#REF!</v>
      </c>
      <c r="R4" s="38">
        <f>歳入!D23</f>
        <v>3150474</v>
      </c>
      <c r="S4" s="38">
        <f>歳入!E23</f>
        <v>3270837</v>
      </c>
      <c r="T4" s="38">
        <f>歳入!F23</f>
        <v>3197606</v>
      </c>
      <c r="U4" s="38">
        <f>歳入!G23</f>
        <v>3113627</v>
      </c>
      <c r="V4" s="38">
        <f>歳入!H23</f>
        <v>3266645</v>
      </c>
      <c r="W4" s="38">
        <f>歳入!I23</f>
        <v>2711316</v>
      </c>
      <c r="X4" s="38">
        <f>歳入!J23</f>
        <v>3277052</v>
      </c>
      <c r="Y4" s="38">
        <f>歳入!K23</f>
        <v>4263593</v>
      </c>
      <c r="Z4" s="38">
        <f>歳入!L23</f>
        <v>4380662</v>
      </c>
      <c r="AA4" s="38">
        <f>歳入!M23</f>
        <v>3429958</v>
      </c>
      <c r="AB4" s="38">
        <f>歳入!N23</f>
        <v>4209812</v>
      </c>
      <c r="AC4" s="38">
        <f>歳入!O23</f>
        <v>4154872</v>
      </c>
      <c r="AD4" s="38">
        <f>歳入!P23</f>
        <v>3592786</v>
      </c>
      <c r="AE4" s="38">
        <f>歳入!Q23</f>
        <v>3262482</v>
      </c>
      <c r="AF4" s="38">
        <f>歳入!R23</f>
        <v>3307394</v>
      </c>
      <c r="AG4" s="38">
        <f>歳入!S23</f>
        <v>3105716</v>
      </c>
      <c r="AH4" s="38">
        <f>歳入!T23</f>
        <v>3918574</v>
      </c>
      <c r="AI4" s="38">
        <f>歳入!U23</f>
        <v>3661948</v>
      </c>
      <c r="AJ4" s="38">
        <f>歳入!V23</f>
        <v>5889425</v>
      </c>
      <c r="AK4" s="38">
        <f>歳入!W23</f>
        <v>5218097</v>
      </c>
      <c r="AL4" s="38">
        <f>歳入!X23</f>
        <v>4643527</v>
      </c>
      <c r="AM4" s="38">
        <f>歳入!Y23</f>
        <v>4120416</v>
      </c>
      <c r="AN4" s="38">
        <f>歳入!Z23</f>
        <v>5073729</v>
      </c>
      <c r="AO4" s="38">
        <f>歳入!AA23</f>
        <v>5218178</v>
      </c>
      <c r="AP4" s="38">
        <f>歳入!AB23</f>
        <v>6563481</v>
      </c>
      <c r="AQ4" s="38">
        <f>歳入!AC23</f>
        <v>5855498</v>
      </c>
      <c r="AR4" s="38">
        <f>歳入!AD23</f>
        <v>5074568</v>
      </c>
      <c r="AS4" s="38">
        <f>歳入!AE23</f>
        <v>4866849</v>
      </c>
      <c r="AT4" s="38">
        <f>歳入!AF23</f>
        <v>5911765</v>
      </c>
    </row>
    <row r="5" spans="13:46" x14ac:dyDescent="0.2">
      <c r="P5" t="s">
        <v>158</v>
      </c>
      <c r="Q5" s="38" t="e">
        <f>歳入!#REF!</f>
        <v>#REF!</v>
      </c>
      <c r="R5" s="38">
        <f>歳入!D24</f>
        <v>1384279</v>
      </c>
      <c r="S5" s="38">
        <f>歳入!E24</f>
        <v>1657541</v>
      </c>
      <c r="T5" s="38">
        <f>歳入!F24</f>
        <v>2058889</v>
      </c>
      <c r="U5" s="38">
        <f>歳入!G24</f>
        <v>1863995</v>
      </c>
      <c r="V5" s="38">
        <f>歳入!H24</f>
        <v>1665253</v>
      </c>
      <c r="W5" s="38">
        <f>歳入!I24</f>
        <v>2284540</v>
      </c>
      <c r="X5" s="38">
        <f>歳入!J24</f>
        <v>3387527</v>
      </c>
      <c r="Y5" s="38">
        <f>歳入!K24</f>
        <v>3269183</v>
      </c>
      <c r="Z5" s="38">
        <f>歳入!L24</f>
        <v>2326360</v>
      </c>
      <c r="AA5" s="38">
        <f>歳入!M24</f>
        <v>1745323</v>
      </c>
      <c r="AB5" s="38">
        <f>歳入!N24</f>
        <v>1681620</v>
      </c>
      <c r="AC5" s="38">
        <f>歳入!O24</f>
        <v>1768688</v>
      </c>
      <c r="AD5" s="38">
        <f>歳入!P24</f>
        <v>1869889</v>
      </c>
      <c r="AE5" s="38">
        <f>歳入!Q24</f>
        <v>2227886</v>
      </c>
      <c r="AF5" s="38">
        <f>歳入!R24</f>
        <v>2856155</v>
      </c>
      <c r="AG5" s="38">
        <f>歳入!S24</f>
        <v>2517188</v>
      </c>
      <c r="AH5" s="38">
        <f>歳入!T24</f>
        <v>2186520</v>
      </c>
      <c r="AI5" s="38">
        <f>歳入!U24</f>
        <v>1848772</v>
      </c>
      <c r="AJ5" s="38">
        <f>歳入!V24</f>
        <v>2221725</v>
      </c>
      <c r="AK5" s="38">
        <f>歳入!W24</f>
        <v>2606504</v>
      </c>
      <c r="AL5" s="38">
        <f>歳入!X24</f>
        <v>2575856</v>
      </c>
      <c r="AM5" s="38">
        <f>歳入!Y24</f>
        <v>2611521</v>
      </c>
      <c r="AN5" s="38">
        <f>歳入!Z24</f>
        <v>2548075</v>
      </c>
      <c r="AO5" s="38">
        <f>歳入!AA24</f>
        <v>3195861</v>
      </c>
      <c r="AP5" s="38">
        <f>歳入!AB24</f>
        <v>2807642</v>
      </c>
      <c r="AQ5" s="38">
        <f>歳入!AC24</f>
        <v>2924789</v>
      </c>
      <c r="AR5" s="38">
        <f>歳入!AD24</f>
        <v>3231978</v>
      </c>
      <c r="AS5" s="38">
        <f>歳入!AE24</f>
        <v>2679068</v>
      </c>
      <c r="AT5" s="38">
        <f>歳入!AF24</f>
        <v>3284944</v>
      </c>
    </row>
    <row r="6" spans="13:46" x14ac:dyDescent="0.2">
      <c r="P6" t="s">
        <v>124</v>
      </c>
      <c r="Q6" s="38" t="e">
        <f>歳入!#REF!</f>
        <v>#REF!</v>
      </c>
      <c r="R6" s="38">
        <f>歳入!D30</f>
        <v>1887184</v>
      </c>
      <c r="S6" s="38">
        <f>歳入!E30</f>
        <v>4080036</v>
      </c>
      <c r="T6" s="38">
        <f>歳入!F30</f>
        <v>4608000</v>
      </c>
      <c r="U6" s="38">
        <f>歳入!G30</f>
        <v>4085700</v>
      </c>
      <c r="V6" s="38">
        <f>歳入!H30</f>
        <v>5421700</v>
      </c>
      <c r="W6" s="38">
        <f>歳入!I30</f>
        <v>5347400</v>
      </c>
      <c r="X6" s="38">
        <f>歳入!J30</f>
        <v>4081100</v>
      </c>
      <c r="Y6" s="38">
        <f>歳入!K30</f>
        <v>2796000</v>
      </c>
      <c r="Z6" s="38">
        <f>歳入!L30</f>
        <v>1765100</v>
      </c>
      <c r="AA6" s="38">
        <f>歳入!M30</f>
        <v>1284900</v>
      </c>
      <c r="AB6" s="38">
        <f>歳入!N30</f>
        <v>2879549</v>
      </c>
      <c r="AC6" s="38">
        <f>歳入!O30</f>
        <v>3179400</v>
      </c>
      <c r="AD6" s="38">
        <f>歳入!P30</f>
        <v>3468500</v>
      </c>
      <c r="AE6" s="38">
        <f>歳入!Q30</f>
        <v>3718000</v>
      </c>
      <c r="AF6" s="38">
        <f>歳入!R30</f>
        <v>3248500</v>
      </c>
      <c r="AG6" s="38">
        <f>歳入!S30</f>
        <v>4397200</v>
      </c>
      <c r="AH6" s="38">
        <f>歳入!T30</f>
        <v>2640500</v>
      </c>
      <c r="AI6" s="38">
        <f>歳入!U30</f>
        <v>1960900</v>
      </c>
      <c r="AJ6" s="38">
        <f>歳入!V30</f>
        <v>3822800</v>
      </c>
      <c r="AK6" s="38">
        <f>歳入!W30</f>
        <v>2752000</v>
      </c>
      <c r="AL6" s="38">
        <f>歳入!X30</f>
        <v>2416800</v>
      </c>
      <c r="AM6" s="38">
        <f>歳入!Y30</f>
        <v>2599200</v>
      </c>
      <c r="AN6" s="38">
        <f>歳入!Z30</f>
        <v>1971800</v>
      </c>
      <c r="AO6" s="38">
        <f>歳入!AA30</f>
        <v>3569300</v>
      </c>
      <c r="AP6" s="38">
        <f>歳入!AB30</f>
        <v>4499600</v>
      </c>
      <c r="AQ6" s="38">
        <f>歳入!AC30</f>
        <v>2672300</v>
      </c>
      <c r="AR6" s="38">
        <f>歳入!AD30</f>
        <v>2254200</v>
      </c>
      <c r="AS6" s="38">
        <f>歳入!AE30</f>
        <v>2565100</v>
      </c>
      <c r="AT6" s="38">
        <f>歳入!AF30</f>
        <v>2812600</v>
      </c>
    </row>
    <row r="7" spans="13:46" x14ac:dyDescent="0.2">
      <c r="P7" s="56" t="str">
        <f>歳入!A33</f>
        <v>　 歳 入 合 計</v>
      </c>
      <c r="Q7" s="38" t="e">
        <f>歳入!#REF!</f>
        <v>#REF!</v>
      </c>
      <c r="R7" s="38">
        <f>歳入!D33</f>
        <v>33733877</v>
      </c>
      <c r="S7" s="38">
        <f>歳入!E33</f>
        <v>38610491</v>
      </c>
      <c r="T7" s="38">
        <f>歳入!F33</f>
        <v>38863127</v>
      </c>
      <c r="U7" s="38">
        <f>歳入!G33</f>
        <v>40847910</v>
      </c>
      <c r="V7" s="38">
        <f>歳入!H33</f>
        <v>40535662</v>
      </c>
      <c r="W7" s="38">
        <f>歳入!I33</f>
        <v>40870355</v>
      </c>
      <c r="X7" s="38">
        <f>歳入!J33</f>
        <v>41949159</v>
      </c>
      <c r="Y7" s="38">
        <f>歳入!K33</f>
        <v>42252472</v>
      </c>
      <c r="Z7" s="38">
        <f>歳入!L33</f>
        <v>40357489</v>
      </c>
      <c r="AA7" s="38">
        <f>歳入!M33</f>
        <v>38294524</v>
      </c>
      <c r="AB7" s="38">
        <f>歳入!N33</f>
        <v>40035430</v>
      </c>
      <c r="AC7" s="38">
        <f>歳入!O33</f>
        <v>40086791</v>
      </c>
      <c r="AD7" s="38">
        <f>歳入!P33</f>
        <v>38068766</v>
      </c>
      <c r="AE7" s="38">
        <f>歳入!Q33</f>
        <v>38742430</v>
      </c>
      <c r="AF7" s="38">
        <f>歳入!R33</f>
        <v>40461258</v>
      </c>
      <c r="AG7" s="38">
        <f>歳入!S33</f>
        <v>40650446</v>
      </c>
      <c r="AH7" s="38">
        <f>歳入!T33</f>
        <v>38426384</v>
      </c>
      <c r="AI7" s="38">
        <f>歳入!U33</f>
        <v>37496778</v>
      </c>
      <c r="AJ7" s="38">
        <f>歳入!V33</f>
        <v>41554619</v>
      </c>
      <c r="AK7" s="38">
        <f>歳入!W33</f>
        <v>40945475</v>
      </c>
      <c r="AL7" s="38">
        <f>歳入!X33</f>
        <v>40689255</v>
      </c>
      <c r="AM7" s="38">
        <f>歳入!Y33</f>
        <v>39592220</v>
      </c>
      <c r="AN7" s="38">
        <f>歳入!Z33</f>
        <v>40265119</v>
      </c>
      <c r="AO7" s="38">
        <f>歳入!AA33</f>
        <v>41837680</v>
      </c>
      <c r="AP7" s="38">
        <f>歳入!AB33</f>
        <v>44579934</v>
      </c>
      <c r="AQ7" s="38">
        <f>歳入!AC33</f>
        <v>41128628</v>
      </c>
      <c r="AR7" s="38">
        <f>歳入!AD33</f>
        <v>39645878</v>
      </c>
      <c r="AS7" s="38">
        <f>歳入!AE33</f>
        <v>38407950</v>
      </c>
      <c r="AT7" s="38">
        <f>歳入!AF33</f>
        <v>42464699</v>
      </c>
    </row>
    <row r="40" spans="13:46" x14ac:dyDescent="0.2">
      <c r="M40" s="28" t="s">
        <v>168</v>
      </c>
    </row>
    <row r="43" spans="13:46" x14ac:dyDescent="0.2">
      <c r="Q43" t="e">
        <f>税!#REF!</f>
        <v>#REF!</v>
      </c>
      <c r="R43" t="str">
        <f>税!D3</f>
        <v>９１（H3）</v>
      </c>
      <c r="S43" t="str">
        <f>税!E3</f>
        <v>９２（H4）</v>
      </c>
      <c r="T43" t="str">
        <f>税!F3</f>
        <v>９３（H5）</v>
      </c>
      <c r="U43" t="str">
        <f>税!G3</f>
        <v>９４（H6）</v>
      </c>
      <c r="V43" t="str">
        <f>税!H3</f>
        <v>９５（H7）</v>
      </c>
      <c r="W43" t="str">
        <f>税!I3</f>
        <v>９６（H8）</v>
      </c>
      <c r="X43" t="str">
        <f>税!J3</f>
        <v>９７（H9）</v>
      </c>
      <c r="Y43" t="str">
        <f>税!K3</f>
        <v>９８(H10)</v>
      </c>
      <c r="Z43" t="str">
        <f>税!L3</f>
        <v>９９(H11)</v>
      </c>
      <c r="AA43" t="str">
        <f>税!M3</f>
        <v>００(H12)</v>
      </c>
      <c r="AB43" t="str">
        <f>税!N3</f>
        <v>０１(H13)</v>
      </c>
      <c r="AC43" t="str">
        <f>税!O3</f>
        <v>０２(H14)</v>
      </c>
      <c r="AD43" t="str">
        <f>税!P3</f>
        <v>０３(H15)</v>
      </c>
      <c r="AE43" t="str">
        <f>税!Q3</f>
        <v>０４(H16)</v>
      </c>
      <c r="AF43" t="str">
        <f>税!R3</f>
        <v>０５(H17)</v>
      </c>
      <c r="AG43" t="str">
        <f>税!S3</f>
        <v>０６(H18)</v>
      </c>
      <c r="AH43" t="str">
        <f>税!T3</f>
        <v>０７(H19)</v>
      </c>
      <c r="AI43" t="str">
        <f>税!U3</f>
        <v>０８(H20)</v>
      </c>
      <c r="AJ43" t="str">
        <f>税!V3</f>
        <v>０９(H21)</v>
      </c>
      <c r="AK43" t="str">
        <f>税!W3</f>
        <v>１０(H22)</v>
      </c>
      <c r="AL43" t="str">
        <f>税!X3</f>
        <v>１１(H23)</v>
      </c>
      <c r="AM43" t="str">
        <f>税!Y3</f>
        <v>１２(H24)</v>
      </c>
      <c r="AN43" t="str">
        <f>税!Z3</f>
        <v>１３(H25)</v>
      </c>
      <c r="AO43" t="str">
        <f>税!AA3</f>
        <v>１４(H26)</v>
      </c>
      <c r="AP43" t="str">
        <f>税!AB3</f>
        <v>１５(H27)</v>
      </c>
      <c r="AQ43" t="str">
        <f>税!AC3</f>
        <v>１６(H28)</v>
      </c>
      <c r="AR43" t="str">
        <f>税!AD3</f>
        <v>１７(H29)</v>
      </c>
      <c r="AS43" t="str">
        <f>税!AE3</f>
        <v>１８(H30)</v>
      </c>
      <c r="AT43" t="str">
        <f>税!AF3</f>
        <v>１９(R１)</v>
      </c>
    </row>
    <row r="44" spans="13:46" x14ac:dyDescent="0.2">
      <c r="P44" t="s">
        <v>126</v>
      </c>
      <c r="Q44" t="e">
        <f>税!#REF!</f>
        <v>#REF!</v>
      </c>
      <c r="R44" s="38">
        <f>税!D4</f>
        <v>6652906</v>
      </c>
      <c r="S44" s="38">
        <f>税!E4</f>
        <v>6924169</v>
      </c>
      <c r="T44" s="38">
        <f>税!F4</f>
        <v>6449599</v>
      </c>
      <c r="U44" s="38">
        <f>税!G4</f>
        <v>5765935</v>
      </c>
      <c r="V44" s="38">
        <f>税!H4</f>
        <v>5938041</v>
      </c>
      <c r="W44" s="38">
        <f>税!I4</f>
        <v>5764577</v>
      </c>
      <c r="X44" s="38">
        <f>税!J4</f>
        <v>6433767</v>
      </c>
      <c r="Y44" s="38">
        <f>税!K4</f>
        <v>5753192</v>
      </c>
      <c r="Z44" s="38">
        <f>税!L4</f>
        <v>5528087</v>
      </c>
      <c r="AA44" s="38">
        <f>税!M4</f>
        <v>5314500</v>
      </c>
      <c r="AB44" s="38">
        <f>税!N4</f>
        <v>5368035</v>
      </c>
      <c r="AC44" s="38">
        <f>税!O4</f>
        <v>4964315</v>
      </c>
      <c r="AD44" s="38">
        <f>税!P4</f>
        <v>4948729</v>
      </c>
      <c r="AE44" s="38">
        <f>税!Q4</f>
        <v>4976059</v>
      </c>
      <c r="AF44" s="38">
        <f>税!R4</f>
        <v>5376237</v>
      </c>
      <c r="AG44" s="38">
        <f>税!S4</f>
        <v>5736705</v>
      </c>
      <c r="AH44" s="38">
        <f>税!T4</f>
        <v>6600677</v>
      </c>
      <c r="AI44" s="38">
        <f>税!U4</f>
        <v>6560549</v>
      </c>
      <c r="AJ44" s="38">
        <f>税!V4</f>
        <v>5940368</v>
      </c>
      <c r="AK44" s="38">
        <f>税!W4</f>
        <v>5746102</v>
      </c>
      <c r="AL44" s="38">
        <f>税!X4</f>
        <v>5636680</v>
      </c>
      <c r="AM44" s="38">
        <f>税!Y4</f>
        <v>5973694</v>
      </c>
      <c r="AN44" s="38">
        <f>税!Z4</f>
        <v>6035017</v>
      </c>
      <c r="AO44" s="38">
        <f>税!AA4</f>
        <v>6251863</v>
      </c>
      <c r="AP44" s="38">
        <f>税!AB4</f>
        <v>5873683</v>
      </c>
      <c r="AQ44" s="38">
        <f>税!AC4</f>
        <v>6058728</v>
      </c>
      <c r="AR44" s="38">
        <f>税!AD4</f>
        <v>6075621</v>
      </c>
      <c r="AS44" s="38">
        <f>税!AE4</f>
        <v>6222827</v>
      </c>
      <c r="AT44" s="38">
        <f>税!AF4</f>
        <v>6123753</v>
      </c>
    </row>
    <row r="45" spans="13:46" x14ac:dyDescent="0.2">
      <c r="P45" t="s">
        <v>127</v>
      </c>
      <c r="Q45" t="e">
        <f>税!#REF!</f>
        <v>#REF!</v>
      </c>
      <c r="R45" s="38">
        <f>税!D9</f>
        <v>5595521</v>
      </c>
      <c r="S45" s="38">
        <f>税!E9</f>
        <v>5953989</v>
      </c>
      <c r="T45" s="38">
        <f>税!F9</f>
        <v>6198054</v>
      </c>
      <c r="U45" s="38">
        <f>税!G9</f>
        <v>6230864</v>
      </c>
      <c r="V45" s="38">
        <f>税!H9</f>
        <v>6451486</v>
      </c>
      <c r="W45" s="38">
        <f>税!I9</f>
        <v>6718973</v>
      </c>
      <c r="X45" s="38">
        <f>税!J9</f>
        <v>6875835</v>
      </c>
      <c r="Y45" s="38">
        <f>税!K9</f>
        <v>7190459</v>
      </c>
      <c r="Z45" s="38">
        <f>税!L9</f>
        <v>7345915</v>
      </c>
      <c r="AA45" s="38">
        <f>税!M9</f>
        <v>7283368</v>
      </c>
      <c r="AB45" s="38">
        <f>税!N9</f>
        <v>7410553</v>
      </c>
      <c r="AC45" s="38">
        <f>税!O9</f>
        <v>7503866</v>
      </c>
      <c r="AD45" s="38">
        <f>税!P9</f>
        <v>7205675</v>
      </c>
      <c r="AE45" s="38">
        <f>税!Q9</f>
        <v>6899435</v>
      </c>
      <c r="AF45" s="38">
        <f>税!R9</f>
        <v>6936212</v>
      </c>
      <c r="AG45" s="38">
        <f>税!S9</f>
        <v>7021797</v>
      </c>
      <c r="AH45" s="38">
        <f>税!T9</f>
        <v>7137422</v>
      </c>
      <c r="AI45" s="38">
        <f>税!U9</f>
        <v>7212679</v>
      </c>
      <c r="AJ45" s="38">
        <f>税!V9</f>
        <v>7029072</v>
      </c>
      <c r="AK45" s="38">
        <f>税!W9</f>
        <v>6983982</v>
      </c>
      <c r="AL45" s="38">
        <f>税!X9</f>
        <v>6921877</v>
      </c>
      <c r="AM45" s="38">
        <f>税!Y9</f>
        <v>6510762</v>
      </c>
      <c r="AN45" s="38">
        <f>税!Z9</f>
        <v>6558873</v>
      </c>
      <c r="AO45" s="38">
        <f>税!AA9</f>
        <v>6566790</v>
      </c>
      <c r="AP45" s="38">
        <f>税!AB9</f>
        <v>6479342</v>
      </c>
      <c r="AQ45" s="38">
        <f>税!AC9</f>
        <v>6562667</v>
      </c>
      <c r="AR45" s="38">
        <f>税!AD9</f>
        <v>6623843</v>
      </c>
      <c r="AS45" s="38">
        <f>税!AE9</f>
        <v>6530400</v>
      </c>
      <c r="AT45" s="38">
        <f>税!AF9</f>
        <v>6673763</v>
      </c>
    </row>
    <row r="46" spans="13:46" x14ac:dyDescent="0.2">
      <c r="P46" t="s">
        <v>128</v>
      </c>
      <c r="Q46" t="e">
        <f>税!#REF!</f>
        <v>#REF!</v>
      </c>
      <c r="R46" s="38">
        <f>税!D12</f>
        <v>482412</v>
      </c>
      <c r="S46" s="38">
        <f>税!E12</f>
        <v>487669</v>
      </c>
      <c r="T46" s="38">
        <f>税!F12</f>
        <v>494653</v>
      </c>
      <c r="U46" s="38">
        <f>税!G12</f>
        <v>496258</v>
      </c>
      <c r="V46" s="38">
        <f>税!H12</f>
        <v>495869</v>
      </c>
      <c r="W46" s="38">
        <f>税!I12</f>
        <v>496306</v>
      </c>
      <c r="X46" s="38">
        <f>税!J12</f>
        <v>588241</v>
      </c>
      <c r="Y46" s="38">
        <f>税!K12</f>
        <v>596600</v>
      </c>
      <c r="Z46" s="38">
        <f>税!L12</f>
        <v>647542</v>
      </c>
      <c r="AA46" s="38">
        <f>税!M12</f>
        <v>654427</v>
      </c>
      <c r="AB46" s="38">
        <f>税!N12</f>
        <v>645756</v>
      </c>
      <c r="AC46" s="38">
        <f>税!O12</f>
        <v>629306</v>
      </c>
      <c r="AD46" s="38">
        <f>税!P12</f>
        <v>635442</v>
      </c>
      <c r="AE46" s="38">
        <f>税!Q12</f>
        <v>641971</v>
      </c>
      <c r="AF46" s="38">
        <f>税!R12</f>
        <v>624409</v>
      </c>
      <c r="AG46" s="38">
        <f>税!S12</f>
        <v>638903</v>
      </c>
      <c r="AH46" s="38">
        <f>税!T12</f>
        <v>648420</v>
      </c>
      <c r="AI46" s="38">
        <f>税!U12</f>
        <v>617637</v>
      </c>
      <c r="AJ46" s="38">
        <f>税!V12</f>
        <v>582158</v>
      </c>
      <c r="AK46" s="38">
        <f>税!W12</f>
        <v>606532</v>
      </c>
      <c r="AL46" s="38">
        <f>税!X12</f>
        <v>698168</v>
      </c>
      <c r="AM46" s="38">
        <f>税!Y12</f>
        <v>683232</v>
      </c>
      <c r="AN46" s="38">
        <f>税!Z12</f>
        <v>753548</v>
      </c>
      <c r="AO46" s="38">
        <f>税!AA12</f>
        <v>729547</v>
      </c>
      <c r="AP46" s="38">
        <f>税!AB12</f>
        <v>722788</v>
      </c>
      <c r="AQ46" s="38">
        <f>税!AC12</f>
        <v>707323</v>
      </c>
      <c r="AR46" s="38">
        <f>税!AD12</f>
        <v>659332</v>
      </c>
      <c r="AS46" s="38">
        <f>税!AE12</f>
        <v>649487</v>
      </c>
      <c r="AT46" s="38">
        <f>税!AF12</f>
        <v>655382</v>
      </c>
    </row>
    <row r="47" spans="13:46" x14ac:dyDescent="0.2">
      <c r="P47" t="s">
        <v>125</v>
      </c>
      <c r="Q47" t="e">
        <f>税!#REF!</f>
        <v>#REF!</v>
      </c>
      <c r="R47" s="38">
        <f>税!D22</f>
        <v>13781457</v>
      </c>
      <c r="S47" s="38">
        <f>税!E22</f>
        <v>14445848</v>
      </c>
      <c r="T47" s="38">
        <f>税!F22</f>
        <v>14244461</v>
      </c>
      <c r="U47" s="38">
        <f>税!G22</f>
        <v>13568557</v>
      </c>
      <c r="V47" s="38">
        <f>税!H22</f>
        <v>13960852</v>
      </c>
      <c r="W47" s="38">
        <f>税!I22</f>
        <v>14108642</v>
      </c>
      <c r="X47" s="38">
        <f>税!J22</f>
        <v>14991742</v>
      </c>
      <c r="Y47" s="38">
        <f>税!K22</f>
        <v>14619116</v>
      </c>
      <c r="Z47" s="38">
        <f>税!L22</f>
        <v>14631485</v>
      </c>
      <c r="AA47" s="38">
        <f>税!M22</f>
        <v>14325726</v>
      </c>
      <c r="AB47" s="38">
        <f>税!N22</f>
        <v>14524204</v>
      </c>
      <c r="AC47" s="38">
        <f>税!O22</f>
        <v>14329365</v>
      </c>
      <c r="AD47" s="38">
        <f>税!P22</f>
        <v>13823133</v>
      </c>
      <c r="AE47" s="38">
        <f>税!Q22</f>
        <v>13546172</v>
      </c>
      <c r="AF47" s="38">
        <f>税!R22</f>
        <v>13946941</v>
      </c>
      <c r="AG47" s="38">
        <f>税!S22</f>
        <v>14420770</v>
      </c>
      <c r="AH47" s="38">
        <f>税!T22</f>
        <v>15409594</v>
      </c>
      <c r="AI47" s="38">
        <f>税!U22</f>
        <v>15430235</v>
      </c>
      <c r="AJ47" s="38">
        <f>税!V22</f>
        <v>14579316</v>
      </c>
      <c r="AK47" s="38">
        <f>税!W22</f>
        <v>14368420</v>
      </c>
      <c r="AL47" s="38">
        <f>税!X22</f>
        <v>14302281</v>
      </c>
      <c r="AM47" s="38">
        <f>税!Y22</f>
        <v>14167071</v>
      </c>
      <c r="AN47" s="38">
        <f>税!Z22</f>
        <v>14362745</v>
      </c>
      <c r="AO47" s="38">
        <f>税!AA22</f>
        <v>14569529</v>
      </c>
      <c r="AP47" s="38">
        <f>税!AB22</f>
        <v>14092084</v>
      </c>
      <c r="AQ47" s="38">
        <f>税!AC22</f>
        <v>14391799</v>
      </c>
      <c r="AR47" s="38">
        <f>税!AD22</f>
        <v>14437699</v>
      </c>
      <c r="AS47" s="38">
        <f>税!AE22</f>
        <v>14480543</v>
      </c>
      <c r="AT47" s="38">
        <f>税!AF22</f>
        <v>14554337</v>
      </c>
    </row>
    <row r="79" spans="13:13" x14ac:dyDescent="0.2">
      <c r="M79" s="28" t="s">
        <v>168</v>
      </c>
    </row>
    <row r="83" spans="16:46" x14ac:dyDescent="0.2">
      <c r="P83">
        <f>'歳出（性質別）'!A3</f>
        <v>0</v>
      </c>
      <c r="Q83" t="e">
        <f>'歳出（性質別）'!#REF!</f>
        <v>#REF!</v>
      </c>
      <c r="R83" t="str">
        <f>'歳出（性質別）'!D3</f>
        <v>９１（H3）</v>
      </c>
      <c r="S83" t="str">
        <f>'歳出（性質別）'!E3</f>
        <v>９２（H4）</v>
      </c>
      <c r="T83" t="str">
        <f>'歳出（性質別）'!F3</f>
        <v>９３（H5）</v>
      </c>
      <c r="U83" t="str">
        <f>'歳出（性質別）'!G3</f>
        <v>９４（H6）</v>
      </c>
      <c r="V83" t="str">
        <f>'歳出（性質別）'!H3</f>
        <v>９５（H7）</v>
      </c>
      <c r="W83" t="str">
        <f>'歳出（性質別）'!I3</f>
        <v>９６（H8）</v>
      </c>
      <c r="X83" t="str">
        <f>'歳出（性質別）'!J3</f>
        <v>９７(H9）</v>
      </c>
      <c r="Y83" t="str">
        <f>'歳出（性質別）'!K3</f>
        <v>９８(H10）</v>
      </c>
      <c r="Z83" t="str">
        <f>'歳出（性質別）'!L3</f>
        <v>９９(H11)</v>
      </c>
      <c r="AA83" t="str">
        <f>'歳出（性質別）'!M3</f>
        <v>００(H12)</v>
      </c>
      <c r="AB83" t="str">
        <f>'歳出（性質別）'!N3</f>
        <v>０１(H13)</v>
      </c>
      <c r="AC83" t="str">
        <f>'歳出（性質別）'!O3</f>
        <v>０２(H14)</v>
      </c>
      <c r="AD83" t="str">
        <f>'歳出（性質別）'!P3</f>
        <v>０３(H15)</v>
      </c>
      <c r="AE83" t="str">
        <f>'歳出（性質別）'!Q3</f>
        <v>０４(H16)</v>
      </c>
      <c r="AF83" t="str">
        <f>'歳出（性質別）'!R3</f>
        <v>０５(H17)</v>
      </c>
      <c r="AG83" t="str">
        <f>'歳出（性質別）'!S3</f>
        <v>０６(H18)</v>
      </c>
      <c r="AH83" t="str">
        <f>'歳出（性質別）'!T3</f>
        <v>０７(H19)</v>
      </c>
      <c r="AI83" t="str">
        <f>'歳出（性質別）'!U3</f>
        <v>０８(H20)</v>
      </c>
      <c r="AJ83" t="str">
        <f>'歳出（性質別）'!V3</f>
        <v>０９(H21)</v>
      </c>
      <c r="AK83" t="str">
        <f>'歳出（性質別）'!W3</f>
        <v>１０(H22)</v>
      </c>
      <c r="AL83" t="str">
        <f>'歳出（性質別）'!X3</f>
        <v>１１(H23)</v>
      </c>
      <c r="AM83" t="str">
        <f>'歳出（性質別）'!Y3</f>
        <v>１２(H24)</v>
      </c>
      <c r="AN83" t="str">
        <f>'歳出（性質別）'!Z3</f>
        <v>１３(H25)</v>
      </c>
      <c r="AO83" t="str">
        <f>'歳出（性質別）'!AA3</f>
        <v>１４(H26)</v>
      </c>
      <c r="AP83" t="str">
        <f>'歳出（性質別）'!AB3</f>
        <v>１５(H27)</v>
      </c>
      <c r="AQ83" t="str">
        <f>'歳出（性質別）'!AC3</f>
        <v>１６(H28)</v>
      </c>
      <c r="AR83" t="str">
        <f>'歳出（性質別）'!AD3</f>
        <v>１７(H29)</v>
      </c>
      <c r="AS83" t="str">
        <f>'歳出（性質別）'!AE3</f>
        <v>１８(H30)</v>
      </c>
      <c r="AT83" t="str">
        <f>'歳出（性質別）'!AF3</f>
        <v>１９(R１)</v>
      </c>
    </row>
    <row r="84" spans="16:46" x14ac:dyDescent="0.2">
      <c r="P84" t="s">
        <v>131</v>
      </c>
      <c r="Q84" t="e">
        <f>'歳出（性質別）'!#REF!</f>
        <v>#REF!</v>
      </c>
      <c r="R84" s="38">
        <f>'歳出（性質別）'!D4</f>
        <v>6183948</v>
      </c>
      <c r="S84" s="38">
        <f>'歳出（性質別）'!E4</f>
        <v>6372043</v>
      </c>
      <c r="T84" s="38">
        <f>'歳出（性質別）'!F4</f>
        <v>6878883</v>
      </c>
      <c r="U84" s="38">
        <f>'歳出（性質別）'!G4</f>
        <v>7150536</v>
      </c>
      <c r="V84" s="38">
        <f>'歳出（性質別）'!H4</f>
        <v>6986462</v>
      </c>
      <c r="W84" s="38">
        <f>'歳出（性質別）'!I4</f>
        <v>7412249</v>
      </c>
      <c r="X84" s="38">
        <f>'歳出（性質別）'!J4</f>
        <v>7275938</v>
      </c>
      <c r="Y84" s="38">
        <f>'歳出（性質別）'!K4</f>
        <v>7783458</v>
      </c>
      <c r="Z84" s="38">
        <f>'歳出（性質別）'!L4</f>
        <v>7908822</v>
      </c>
      <c r="AA84" s="38">
        <f>'歳出（性質別）'!M4</f>
        <v>7849427</v>
      </c>
      <c r="AB84" s="38">
        <f>'歳出（性質別）'!N4</f>
        <v>7446607</v>
      </c>
      <c r="AC84" s="38">
        <f>'歳出（性質別）'!O4</f>
        <v>7702540</v>
      </c>
      <c r="AD84" s="38">
        <f>'歳出（性質別）'!P4</f>
        <v>7619489</v>
      </c>
      <c r="AE84" s="38">
        <f>'歳出（性質別）'!Q4</f>
        <v>7545630</v>
      </c>
      <c r="AF84" s="38">
        <f>'歳出（性質別）'!R4</f>
        <v>8882817</v>
      </c>
      <c r="AG84" s="38">
        <f>'歳出（性質別）'!S4</f>
        <v>8242242</v>
      </c>
      <c r="AH84" s="38">
        <f>'歳出（性質別）'!T4</f>
        <v>8163001</v>
      </c>
      <c r="AI84" s="38">
        <f>'歳出（性質別）'!U4</f>
        <v>8174520</v>
      </c>
      <c r="AJ84" s="38">
        <f>'歳出（性質別）'!V4</f>
        <v>8257078</v>
      </c>
      <c r="AK84" s="38">
        <f>'歳出（性質別）'!W4</f>
        <v>7748337</v>
      </c>
      <c r="AL84" s="38">
        <f>'歳出（性質別）'!X4</f>
        <v>7747312</v>
      </c>
      <c r="AM84" s="38">
        <f>'歳出（性質別）'!Y4</f>
        <v>7589912</v>
      </c>
      <c r="AN84" s="38">
        <f>'歳出（性質別）'!Z4</f>
        <v>7137374</v>
      </c>
      <c r="AO84" s="38">
        <f>'歳出（性質別）'!AA4</f>
        <v>7406476</v>
      </c>
      <c r="AP84" s="38">
        <f>'歳出（性質別）'!AB4</f>
        <v>7480396</v>
      </c>
      <c r="AQ84" s="38">
        <f>'歳出（性質別）'!AC4</f>
        <v>7187285</v>
      </c>
      <c r="AR84" s="38">
        <f>'歳出（性質別）'!AD4</f>
        <v>6759409</v>
      </c>
      <c r="AS84" s="38">
        <f>'歳出（性質別）'!AE4</f>
        <v>6856230</v>
      </c>
      <c r="AT84" s="38">
        <f>'歳出（性質別）'!AF4</f>
        <v>6999917</v>
      </c>
    </row>
    <row r="85" spans="16:46" x14ac:dyDescent="0.2">
      <c r="P85" t="s">
        <v>132</v>
      </c>
      <c r="Q85" t="e">
        <f>'歳出（性質別）'!#REF!</f>
        <v>#REF!</v>
      </c>
      <c r="R85" s="38">
        <f>'歳出（性質別）'!D6</f>
        <v>2035247</v>
      </c>
      <c r="S85" s="38">
        <f>'歳出（性質別）'!E6</f>
        <v>2233482</v>
      </c>
      <c r="T85" s="38">
        <f>'歳出（性質別）'!F6</f>
        <v>2556216</v>
      </c>
      <c r="U85" s="38">
        <f>'歳出（性質別）'!G6</f>
        <v>2826757</v>
      </c>
      <c r="V85" s="38">
        <f>'歳出（性質別）'!H6</f>
        <v>3060011</v>
      </c>
      <c r="W85" s="38">
        <f>'歳出（性質別）'!I6</f>
        <v>3319878</v>
      </c>
      <c r="X85" s="38">
        <f>'歳出（性質別）'!J6</f>
        <v>3792684</v>
      </c>
      <c r="Y85" s="38">
        <f>'歳出（性質別）'!K6</f>
        <v>4074569</v>
      </c>
      <c r="Z85" s="38">
        <f>'歳出（性質別）'!L6</f>
        <v>4417490</v>
      </c>
      <c r="AA85" s="38">
        <f>'歳出（性質別）'!M6</f>
        <v>3201429</v>
      </c>
      <c r="AB85" s="38">
        <f>'歳出（性質別）'!N6</f>
        <v>3628508</v>
      </c>
      <c r="AC85" s="38">
        <f>'歳出（性質別）'!O6</f>
        <v>3808688</v>
      </c>
      <c r="AD85" s="38">
        <f>'歳出（性質別）'!P6</f>
        <v>4162583</v>
      </c>
      <c r="AE85" s="38">
        <f>'歳出（性質別）'!Q6</f>
        <v>4593316</v>
      </c>
      <c r="AF85" s="38">
        <f>'歳出（性質別）'!R6</f>
        <v>4755843</v>
      </c>
      <c r="AG85" s="38">
        <f>'歳出（性質別）'!S6</f>
        <v>5133608</v>
      </c>
      <c r="AH85" s="38">
        <f>'歳出（性質別）'!T6</f>
        <v>5438647</v>
      </c>
      <c r="AI85" s="38">
        <f>'歳出（性質別）'!U6</f>
        <v>5585709</v>
      </c>
      <c r="AJ85" s="38">
        <f>'歳出（性質別）'!V6</f>
        <v>5835261</v>
      </c>
      <c r="AK85" s="38">
        <f>'歳出（性質別）'!W6</f>
        <v>7254475</v>
      </c>
      <c r="AL85" s="38">
        <f>'歳出（性質別）'!X6</f>
        <v>7352184</v>
      </c>
      <c r="AM85" s="38">
        <f>'歳出（性質別）'!Y6</f>
        <v>7321291</v>
      </c>
      <c r="AN85" s="38">
        <f>'歳出（性質別）'!Z6</f>
        <v>7369273</v>
      </c>
      <c r="AO85" s="38">
        <f>'歳出（性質別）'!AA6</f>
        <v>7884070</v>
      </c>
      <c r="AP85" s="38">
        <f>'歳出（性質別）'!AB6</f>
        <v>8211722</v>
      </c>
      <c r="AQ85" s="38">
        <f>'歳出（性質別）'!AC6</f>
        <v>8821548</v>
      </c>
      <c r="AR85" s="38">
        <f>'歳出（性質別）'!AD6</f>
        <v>8963297</v>
      </c>
      <c r="AS85" s="38">
        <f>'歳出（性質別）'!AE6</f>
        <v>8949549</v>
      </c>
      <c r="AT85" s="38">
        <f>'歳出（性質別）'!AF6</f>
        <v>9473004</v>
      </c>
    </row>
    <row r="86" spans="16:46" x14ac:dyDescent="0.2">
      <c r="P86" t="s">
        <v>133</v>
      </c>
      <c r="Q86" t="e">
        <f>'歳出（性質別）'!#REF!</f>
        <v>#REF!</v>
      </c>
      <c r="R86" s="38">
        <f>'歳出（性質別）'!D7</f>
        <v>2465979</v>
      </c>
      <c r="S86" s="38">
        <f>'歳出（性質別）'!E7</f>
        <v>2543283</v>
      </c>
      <c r="T86" s="38">
        <f>'歳出（性質別）'!F7</f>
        <v>2609087</v>
      </c>
      <c r="U86" s="38">
        <f>'歳出（性質別）'!G7</f>
        <v>2641110</v>
      </c>
      <c r="V86" s="38">
        <f>'歳出（性質別）'!H7</f>
        <v>2846499</v>
      </c>
      <c r="W86" s="38">
        <f>'歳出（性質別）'!I7</f>
        <v>3216435</v>
      </c>
      <c r="X86" s="38">
        <f>'歳出（性質別）'!J7</f>
        <v>3558386</v>
      </c>
      <c r="Y86" s="38">
        <f>'歳出（性質別）'!K7</f>
        <v>3936702</v>
      </c>
      <c r="Z86" s="38">
        <f>'歳出（性質別）'!L7</f>
        <v>4363853</v>
      </c>
      <c r="AA86" s="38">
        <f>'歳出（性質別）'!M7</f>
        <v>4548500</v>
      </c>
      <c r="AB86" s="38">
        <f>'歳出（性質別）'!N7</f>
        <v>4497057</v>
      </c>
      <c r="AC86" s="38">
        <f>'歳出（性質別）'!O7</f>
        <v>4289985</v>
      </c>
      <c r="AD86" s="38">
        <f>'歳出（性質別）'!P7</f>
        <v>4257679</v>
      </c>
      <c r="AE86" s="38">
        <f>'歳出（性質別）'!Q7</f>
        <v>4228265</v>
      </c>
      <c r="AF86" s="38">
        <f>'歳出（性質別）'!R7</f>
        <v>4450078</v>
      </c>
      <c r="AG86" s="38">
        <f>'歳出（性質別）'!S7</f>
        <v>4495472</v>
      </c>
      <c r="AH86" s="38">
        <f>'歳出（性質別）'!T7</f>
        <v>4499953</v>
      </c>
      <c r="AI86" s="38">
        <f>'歳出（性質別）'!U7</f>
        <v>4082995</v>
      </c>
      <c r="AJ86" s="38">
        <f>'歳出（性質別）'!V7</f>
        <v>3721764</v>
      </c>
      <c r="AK86" s="38">
        <f>'歳出（性質別）'!W7</f>
        <v>3552784</v>
      </c>
      <c r="AL86" s="38">
        <f>'歳出（性質別）'!X7</f>
        <v>3607295</v>
      </c>
      <c r="AM86" s="38">
        <f>'歳出（性質別）'!Y7</f>
        <v>3561042</v>
      </c>
      <c r="AN86" s="38">
        <f>'歳出（性質別）'!Z7</f>
        <v>3546467</v>
      </c>
      <c r="AO86" s="38">
        <f>'歳出（性質別）'!AA7</f>
        <v>3571176</v>
      </c>
      <c r="AP86" s="38">
        <f>'歳出（性質別）'!AB7</f>
        <v>3489316</v>
      </c>
      <c r="AQ86" s="38">
        <f>'歳出（性質別）'!AC7</f>
        <v>3505621</v>
      </c>
      <c r="AR86" s="38">
        <f>'歳出（性質別）'!AD7</f>
        <v>3475661</v>
      </c>
      <c r="AS86" s="38">
        <f>'歳出（性質別）'!AE7</f>
        <v>3444043</v>
      </c>
      <c r="AT86" s="38">
        <f>'歳出（性質別）'!AF7</f>
        <v>3526085</v>
      </c>
    </row>
    <row r="87" spans="16:46" x14ac:dyDescent="0.2">
      <c r="P87" t="s">
        <v>134</v>
      </c>
      <c r="Q87" t="e">
        <f>'歳出（性質別）'!#REF!</f>
        <v>#REF!</v>
      </c>
      <c r="R87" s="38">
        <f>'歳出（性質別）'!D10</f>
        <v>3060091</v>
      </c>
      <c r="S87" s="38">
        <f>'歳出（性質別）'!E10</f>
        <v>3432108</v>
      </c>
      <c r="T87" s="38">
        <f>'歳出（性質別）'!F10</f>
        <v>3713351</v>
      </c>
      <c r="U87" s="38">
        <f>'歳出（性質別）'!G10</f>
        <v>3844916</v>
      </c>
      <c r="V87" s="38">
        <f>'歳出（性質別）'!H10</f>
        <v>4172473</v>
      </c>
      <c r="W87" s="38">
        <f>'歳出（性質別）'!I10</f>
        <v>4290620</v>
      </c>
      <c r="X87" s="38">
        <f>'歳出（性質別）'!J10</f>
        <v>4306883</v>
      </c>
      <c r="Y87" s="38">
        <f>'歳出（性質別）'!K10</f>
        <v>4653460</v>
      </c>
      <c r="Z87" s="38">
        <f>'歳出（性質別）'!L10</f>
        <v>4513877</v>
      </c>
      <c r="AA87" s="38">
        <f>'歳出（性質別）'!M10</f>
        <v>4696853</v>
      </c>
      <c r="AB87" s="38">
        <f>'歳出（性質別）'!N10</f>
        <v>4754765</v>
      </c>
      <c r="AC87" s="38">
        <f>'歳出（性質別）'!O10</f>
        <v>5132749</v>
      </c>
      <c r="AD87" s="38">
        <f>'歳出（性質別）'!P10</f>
        <v>4903323</v>
      </c>
      <c r="AE87" s="38">
        <f>'歳出（性質別）'!Q10</f>
        <v>4795099</v>
      </c>
      <c r="AF87" s="38">
        <f>'歳出（性質別）'!R10</f>
        <v>4927483</v>
      </c>
      <c r="AG87" s="38">
        <f>'歳出（性質別）'!S10</f>
        <v>4770503</v>
      </c>
      <c r="AH87" s="38">
        <f>'歳出（性質別）'!T10</f>
        <v>4896405</v>
      </c>
      <c r="AI87" s="38">
        <f>'歳出（性質別）'!U10</f>
        <v>4582915</v>
      </c>
      <c r="AJ87" s="38">
        <f>'歳出（性質別）'!V10</f>
        <v>4448304</v>
      </c>
      <c r="AK87" s="38">
        <f>'歳出（性質別）'!W10</f>
        <v>4817594</v>
      </c>
      <c r="AL87" s="38">
        <f>'歳出（性質別）'!X10</f>
        <v>4947884</v>
      </c>
      <c r="AM87" s="38">
        <f>'歳出（性質別）'!Y10</f>
        <v>4846915</v>
      </c>
      <c r="AN87" s="38">
        <f>'歳出（性質別）'!Z10</f>
        <v>4928880</v>
      </c>
      <c r="AO87" s="38">
        <f>'歳出（性質別）'!AA10</f>
        <v>4937421</v>
      </c>
      <c r="AP87" s="38">
        <f>'歳出（性質別）'!AB10</f>
        <v>5297812</v>
      </c>
      <c r="AQ87" s="38">
        <f>'歳出（性質別）'!AC10</f>
        <v>5340641</v>
      </c>
      <c r="AR87" s="38">
        <f>'歳出（性質別）'!AD10</f>
        <v>5140760</v>
      </c>
      <c r="AS87" s="38">
        <f>'歳出（性質別）'!AE10</f>
        <v>5251442</v>
      </c>
      <c r="AT87" s="38">
        <f>'歳出（性質別）'!AF10</f>
        <v>5601632</v>
      </c>
    </row>
    <row r="88" spans="16:46" x14ac:dyDescent="0.2">
      <c r="P88" t="s">
        <v>135</v>
      </c>
      <c r="Q88" t="e">
        <f>'歳出（性質別）'!#REF!</f>
        <v>#REF!</v>
      </c>
      <c r="R88" s="38">
        <f>'歳出（性質別）'!D11</f>
        <v>529458</v>
      </c>
      <c r="S88" s="38">
        <f>'歳出（性質別）'!E11</f>
        <v>551184</v>
      </c>
      <c r="T88" s="38">
        <f>'歳出（性質別）'!F11</f>
        <v>549996</v>
      </c>
      <c r="U88" s="38">
        <f>'歳出（性質別）'!G11</f>
        <v>718943</v>
      </c>
      <c r="V88" s="38">
        <f>'歳出（性質別）'!H11</f>
        <v>730156</v>
      </c>
      <c r="W88" s="38">
        <f>'歳出（性質別）'!I11</f>
        <v>699688</v>
      </c>
      <c r="X88" s="38">
        <f>'歳出（性質別）'!J11</f>
        <v>668063</v>
      </c>
      <c r="Y88" s="38">
        <f>'歳出（性質別）'!K11</f>
        <v>656889</v>
      </c>
      <c r="Z88" s="38">
        <f>'歳出（性質別）'!L11</f>
        <v>605612</v>
      </c>
      <c r="AA88" s="38">
        <f>'歳出（性質別）'!M11</f>
        <v>652611</v>
      </c>
      <c r="AB88" s="38">
        <f>'歳出（性質別）'!N11</f>
        <v>720343</v>
      </c>
      <c r="AC88" s="38">
        <f>'歳出（性質別）'!O11</f>
        <v>691576</v>
      </c>
      <c r="AD88" s="38">
        <f>'歳出（性質別）'!P11</f>
        <v>706994</v>
      </c>
      <c r="AE88" s="38">
        <f>'歳出（性質別）'!Q11</f>
        <v>657344</v>
      </c>
      <c r="AF88" s="38">
        <f>'歳出（性質別）'!R11</f>
        <v>643496</v>
      </c>
      <c r="AG88" s="38">
        <f>'歳出（性質別）'!S11</f>
        <v>641804</v>
      </c>
      <c r="AH88" s="38">
        <f>'歳出（性質別）'!T11</f>
        <v>670482</v>
      </c>
      <c r="AI88" s="38">
        <f>'歳出（性質別）'!U11</f>
        <v>635719</v>
      </c>
      <c r="AJ88" s="38">
        <f>'歳出（性質別）'!V11</f>
        <v>630846</v>
      </c>
      <c r="AK88" s="38">
        <f>'歳出（性質別）'!W11</f>
        <v>778852</v>
      </c>
      <c r="AL88" s="38">
        <f>'歳出（性質別）'!X11</f>
        <v>672449</v>
      </c>
      <c r="AM88" s="38">
        <f>'歳出（性質別）'!Y11</f>
        <v>686584</v>
      </c>
      <c r="AN88" s="38">
        <f>'歳出（性質別）'!Z11</f>
        <v>565575</v>
      </c>
      <c r="AO88" s="38">
        <f>'歳出（性質別）'!AA11</f>
        <v>615156</v>
      </c>
      <c r="AP88" s="38">
        <f>'歳出（性質別）'!AB11</f>
        <v>572555</v>
      </c>
      <c r="AQ88" s="38">
        <f>'歳出（性質別）'!AC11</f>
        <v>795533</v>
      </c>
      <c r="AR88" s="38">
        <f>'歳出（性質別）'!AD11</f>
        <v>859386</v>
      </c>
      <c r="AS88" s="38">
        <f>'歳出（性質別）'!AE11</f>
        <v>739457</v>
      </c>
      <c r="AT88" s="38">
        <f>'歳出（性質別）'!AF11</f>
        <v>842225</v>
      </c>
    </row>
    <row r="89" spans="16:46" x14ac:dyDescent="0.2">
      <c r="P89" t="s">
        <v>136</v>
      </c>
      <c r="Q89" t="e">
        <f>'歳出（性質別）'!#REF!</f>
        <v>#REF!</v>
      </c>
      <c r="R89" s="38">
        <f>'歳出（性質別）'!D16</f>
        <v>1209798</v>
      </c>
      <c r="S89" s="38">
        <f>'歳出（性質別）'!E16</f>
        <v>1316602</v>
      </c>
      <c r="T89" s="38">
        <f>'歳出（性質別）'!F16</f>
        <v>1710862</v>
      </c>
      <c r="U89" s="38">
        <f>'歳出（性質別）'!G16</f>
        <v>2196597</v>
      </c>
      <c r="V89" s="38">
        <f>'歳出（性質別）'!H16</f>
        <v>2405120</v>
      </c>
      <c r="W89" s="38">
        <f>'歳出（性質別）'!I16</f>
        <v>2523915</v>
      </c>
      <c r="X89" s="38">
        <f>'歳出（性質別）'!J16</f>
        <v>2235283</v>
      </c>
      <c r="Y89" s="38">
        <f>'歳出（性質別）'!K16</f>
        <v>2271722</v>
      </c>
      <c r="Z89" s="38">
        <f>'歳出（性質別）'!L16</f>
        <v>1770949</v>
      </c>
      <c r="AA89" s="38">
        <f>'歳出（性質別）'!M16</f>
        <v>1580593</v>
      </c>
      <c r="AB89" s="38">
        <f>'歳出（性質別）'!N16</f>
        <v>1445818</v>
      </c>
      <c r="AC89" s="38">
        <f>'歳出（性質別）'!O16</f>
        <v>1385100</v>
      </c>
      <c r="AD89" s="38">
        <f>'歳出（性質別）'!P16</f>
        <v>1367073</v>
      </c>
      <c r="AE89" s="38">
        <f>'歳出（性質別）'!Q16</f>
        <v>1879304</v>
      </c>
      <c r="AF89" s="38">
        <f>'歳出（性質別）'!R16</f>
        <v>2557442</v>
      </c>
      <c r="AG89" s="38">
        <f>'歳出（性質別）'!S16</f>
        <v>2492077</v>
      </c>
      <c r="AH89" s="38">
        <f>'歳出（性質別）'!T16</f>
        <v>2409766</v>
      </c>
      <c r="AI89" s="38">
        <f>'歳出（性質別）'!U16</f>
        <v>2614947</v>
      </c>
      <c r="AJ89" s="38">
        <f>'歳出（性質別）'!V16</f>
        <v>2870450</v>
      </c>
      <c r="AK89" s="38">
        <f>'歳出（性質別）'!W16</f>
        <v>2836225</v>
      </c>
      <c r="AL89" s="38">
        <f>'歳出（性質別）'!X16</f>
        <v>3220392</v>
      </c>
      <c r="AM89" s="38">
        <f>'歳出（性質別）'!Y16</f>
        <v>4221419</v>
      </c>
      <c r="AN89" s="38">
        <f>'歳出（性質別）'!Z16</f>
        <v>4424618</v>
      </c>
      <c r="AO89" s="38">
        <f>'歳出（性質別）'!AA16</f>
        <v>3645301</v>
      </c>
      <c r="AP89" s="38">
        <f>'歳出（性質別）'!AB16</f>
        <v>3138792</v>
      </c>
      <c r="AQ89" s="38">
        <f>'歳出（性質別）'!AC16</f>
        <v>2416017</v>
      </c>
      <c r="AR89" s="38">
        <f>'歳出（性質別）'!AD16</f>
        <v>2083272</v>
      </c>
      <c r="AS89" s="38">
        <f>'歳出（性質別）'!AE16</f>
        <v>1732771</v>
      </c>
      <c r="AT89" s="38">
        <f>'歳出（性質別）'!AF16</f>
        <v>1585100</v>
      </c>
    </row>
    <row r="90" spans="16:46" x14ac:dyDescent="0.2">
      <c r="P90" t="s">
        <v>138</v>
      </c>
      <c r="Q90" t="e">
        <f>'歳出（性質別）'!#REF!</f>
        <v>#REF!</v>
      </c>
      <c r="R90" s="38">
        <f>'歳出（性質別）'!D18</f>
        <v>11208610</v>
      </c>
      <c r="S90" s="38">
        <f>'歳出（性質別）'!E18</f>
        <v>14213204</v>
      </c>
      <c r="T90" s="38">
        <f>'歳出（性質別）'!F18</f>
        <v>13611717</v>
      </c>
      <c r="U90" s="38">
        <f>'歳出（性質別）'!G18</f>
        <v>12639771</v>
      </c>
      <c r="V90" s="38">
        <f>'歳出（性質別）'!H18</f>
        <v>13225029</v>
      </c>
      <c r="W90" s="38">
        <f>'歳出（性質別）'!I18</f>
        <v>12624280</v>
      </c>
      <c r="X90" s="38">
        <f>'歳出（性質別）'!J18</f>
        <v>13015270</v>
      </c>
      <c r="Y90" s="38">
        <f>'歳出（性質別）'!K18</f>
        <v>11883565</v>
      </c>
      <c r="Z90" s="38">
        <f>'歳出（性質別）'!L18</f>
        <v>8400806</v>
      </c>
      <c r="AA90" s="38">
        <f>'歳出（性質別）'!M18</f>
        <v>7387861</v>
      </c>
      <c r="AB90" s="38">
        <f>'歳出（性質別）'!N18</f>
        <v>9122726</v>
      </c>
      <c r="AC90" s="38">
        <f>'歳出（性質別）'!O18</f>
        <v>9535013</v>
      </c>
      <c r="AD90" s="38">
        <f>'歳出（性質別）'!P18</f>
        <v>6008530</v>
      </c>
      <c r="AE90" s="38">
        <f>'歳出（性質別）'!Q18</f>
        <v>6778249</v>
      </c>
      <c r="AF90" s="38">
        <f>'歳出（性質別）'!R18</f>
        <v>7529498</v>
      </c>
      <c r="AG90" s="38">
        <f>'歳出（性質別）'!S18</f>
        <v>6609605</v>
      </c>
      <c r="AH90" s="38">
        <f>'歳出（性質別）'!T18</f>
        <v>5826516</v>
      </c>
      <c r="AI90" s="38">
        <f>'歳出（性質別）'!U18</f>
        <v>4935614</v>
      </c>
      <c r="AJ90" s="38">
        <f>'歳出（性質別）'!V18</f>
        <v>7307049</v>
      </c>
      <c r="AK90" s="38">
        <f>'歳出（性質別）'!W18</f>
        <v>6284268</v>
      </c>
      <c r="AL90" s="38">
        <f>'歳出（性質別）'!X18</f>
        <v>5023620</v>
      </c>
      <c r="AM90" s="38">
        <f>'歳出（性質別）'!Y18</f>
        <v>3524621</v>
      </c>
      <c r="AN90" s="38">
        <f>'歳出（性質別）'!Z18</f>
        <v>4567947</v>
      </c>
      <c r="AO90" s="38">
        <f>'歳出（性質別）'!AA18</f>
        <v>4919412</v>
      </c>
      <c r="AP90" s="38">
        <f>'歳出（性質別）'!AB18</f>
        <v>6476282</v>
      </c>
      <c r="AQ90" s="38">
        <f>'歳出（性質別）'!AC18</f>
        <v>2845881</v>
      </c>
      <c r="AR90" s="38">
        <f>'歳出（性質別）'!AD18</f>
        <v>3458644</v>
      </c>
      <c r="AS90" s="38">
        <f>'歳出（性質別）'!AE18</f>
        <v>3365639</v>
      </c>
      <c r="AT90" s="38">
        <f>'歳出（性質別）'!AF18</f>
        <v>4078853</v>
      </c>
    </row>
    <row r="91" spans="16:46" x14ac:dyDescent="0.2">
      <c r="P91" t="s">
        <v>137</v>
      </c>
      <c r="Q91" t="e">
        <f>'歳出（性質別）'!#REF!</f>
        <v>#REF!</v>
      </c>
      <c r="R91" s="38">
        <f>'歳出（性質別）'!D23</f>
        <v>32714434</v>
      </c>
      <c r="S91" s="38">
        <f>'歳出（性質別）'!E23</f>
        <v>37398524</v>
      </c>
      <c r="T91" s="38">
        <f>'歳出（性質別）'!F23</f>
        <v>37485283</v>
      </c>
      <c r="U91" s="38">
        <f>'歳出（性質別）'!G23</f>
        <v>39504224</v>
      </c>
      <c r="V91" s="38">
        <f>'歳出（性質別）'!H23</f>
        <v>39407444</v>
      </c>
      <c r="W91" s="38">
        <f>'歳出（性質別）'!I23</f>
        <v>39674657</v>
      </c>
      <c r="X91" s="38">
        <f>'歳出（性質別）'!J23</f>
        <v>40865015</v>
      </c>
      <c r="Y91" s="38">
        <f>'歳出（性質別）'!K23</f>
        <v>41150009</v>
      </c>
      <c r="Z91" s="38">
        <f>'歳出（性質別）'!L23</f>
        <v>38778552</v>
      </c>
      <c r="AA91" s="38">
        <f>'歳出（性質別）'!M23</f>
        <v>36708701</v>
      </c>
      <c r="AB91" s="38">
        <f>'歳出（性質別）'!N23</f>
        <v>38571980</v>
      </c>
      <c r="AC91" s="38">
        <f>'歳出（性質別）'!O23</f>
        <v>38723959</v>
      </c>
      <c r="AD91" s="38">
        <f>'歳出（性質別）'!P23</f>
        <v>36393299</v>
      </c>
      <c r="AE91" s="38">
        <f>'歳出（性質別）'!Q23</f>
        <v>37416526</v>
      </c>
      <c r="AF91" s="38">
        <f>'歳出（性質別）'!R23</f>
        <v>39164994</v>
      </c>
      <c r="AG91" s="38">
        <f>'歳出（性質別）'!S23</f>
        <v>39177243</v>
      </c>
      <c r="AH91" s="38">
        <f>'歳出（性質別）'!T23</f>
        <v>37546284</v>
      </c>
      <c r="AI91" s="38">
        <f>'歳出（性質別）'!U23</f>
        <v>36630344</v>
      </c>
      <c r="AJ91" s="38">
        <f>'歳出（性質別）'!V23</f>
        <v>40432129</v>
      </c>
      <c r="AK91" s="38">
        <f>'歳出（性質別）'!W23</f>
        <v>39696528</v>
      </c>
      <c r="AL91" s="38">
        <f>'歳出（性質別）'!X23</f>
        <v>39804848</v>
      </c>
      <c r="AM91" s="38">
        <f>'歳出（性質別）'!Y23</f>
        <v>38415171</v>
      </c>
      <c r="AN91" s="38">
        <f>'歳出（性質別）'!Z23</f>
        <v>39183712</v>
      </c>
      <c r="AO91" s="38">
        <f>'歳出（性質別）'!AA23</f>
        <v>40470859</v>
      </c>
      <c r="AP91" s="38">
        <f>'歳出（性質別）'!AB23</f>
        <v>42805560</v>
      </c>
      <c r="AQ91" s="38">
        <f>'歳出（性質別）'!AC23</f>
        <v>39560633</v>
      </c>
      <c r="AR91" s="38">
        <f>'歳出（性質別）'!AD23</f>
        <v>38746307</v>
      </c>
      <c r="AS91" s="38">
        <f>'歳出（性質別）'!AE23</f>
        <v>37133886</v>
      </c>
      <c r="AT91" s="38">
        <f>'歳出（性質別）'!AF23</f>
        <v>39980203</v>
      </c>
    </row>
    <row r="118" spans="13:46" x14ac:dyDescent="0.2">
      <c r="M118" t="s">
        <v>168</v>
      </c>
    </row>
    <row r="120" spans="13:46" x14ac:dyDescent="0.2">
      <c r="P120">
        <f>'歳出（目的別）'!A3</f>
        <v>0</v>
      </c>
      <c r="Q120" t="e">
        <f>'歳出（目的別）'!#REF!</f>
        <v>#REF!</v>
      </c>
      <c r="R120" t="str">
        <f>'歳出（目的別）'!D3</f>
        <v>９１（H3）</v>
      </c>
      <c r="S120" t="str">
        <f>'歳出（目的別）'!E3</f>
        <v>９２（H4）</v>
      </c>
      <c r="T120" t="str">
        <f>'歳出（目的別）'!F3</f>
        <v>９３（H5）</v>
      </c>
      <c r="U120" t="str">
        <f>'歳出（目的別）'!G3</f>
        <v>９４（H6）</v>
      </c>
      <c r="V120" t="str">
        <f>'歳出（目的別）'!H3</f>
        <v>９５（H7）</v>
      </c>
      <c r="W120" t="str">
        <f>'歳出（目的別）'!I3</f>
        <v>９６（H8）</v>
      </c>
      <c r="X120" t="str">
        <f>'歳出（目的別）'!J3</f>
        <v>９７(H9）</v>
      </c>
      <c r="Y120" t="str">
        <f>'歳出（目的別）'!K3</f>
        <v>９８(H10）</v>
      </c>
      <c r="Z120" t="str">
        <f>'歳出（目的別）'!L3</f>
        <v>９９(H11)</v>
      </c>
      <c r="AA120" t="str">
        <f>'歳出（目的別）'!M3</f>
        <v>００(H12)</v>
      </c>
      <c r="AB120" t="str">
        <f>'歳出（目的別）'!N3</f>
        <v>０１(H13)</v>
      </c>
      <c r="AC120" t="str">
        <f>'歳出（目的別）'!O3</f>
        <v>０２(H14)</v>
      </c>
      <c r="AD120" t="str">
        <f>'歳出（目的別）'!P3</f>
        <v>０３(H15)</v>
      </c>
      <c r="AE120" t="str">
        <f>'歳出（目的別）'!Q3</f>
        <v>０４(H16)</v>
      </c>
      <c r="AF120" t="str">
        <f>'歳出（目的別）'!R3</f>
        <v>０５(H17)</v>
      </c>
      <c r="AG120" t="str">
        <f>'歳出（目的別）'!S3</f>
        <v>０６(H18)</v>
      </c>
      <c r="AH120" t="str">
        <f>'歳出（目的別）'!T3</f>
        <v>０７(H19)</v>
      </c>
      <c r="AI120" t="str">
        <f>'歳出（目的別）'!U3</f>
        <v>０８(H20)</v>
      </c>
      <c r="AJ120" t="str">
        <f>'歳出（目的別）'!V3</f>
        <v>０９(H21)</v>
      </c>
      <c r="AK120" t="str">
        <f>'歳出（目的別）'!W3</f>
        <v>１０(H22)</v>
      </c>
      <c r="AL120" t="str">
        <f>'歳出（目的別）'!X3</f>
        <v>１１(H23)</v>
      </c>
      <c r="AM120" t="str">
        <f>'歳出（目的別）'!Y3</f>
        <v>１２(H24)</v>
      </c>
      <c r="AN120" t="str">
        <f>'歳出（目的別）'!Z3</f>
        <v>１３(H25)</v>
      </c>
      <c r="AO120" t="str">
        <f>'歳出（目的別）'!AA3</f>
        <v>１４(H26)</v>
      </c>
      <c r="AP120" t="str">
        <f>'歳出（目的別）'!AB3</f>
        <v>１５(H27)</v>
      </c>
      <c r="AQ120" t="str">
        <f>'歳出（目的別）'!AC3</f>
        <v>１６(H28)</v>
      </c>
      <c r="AR120" t="str">
        <f>'歳出（目的別）'!AD3</f>
        <v>１７(H29)</v>
      </c>
      <c r="AS120" t="str">
        <f>'歳出（目的別）'!AE3</f>
        <v>１８(H30)</v>
      </c>
      <c r="AT120" t="str">
        <f>'歳出（目的別）'!AF3</f>
        <v>１９(R１)</v>
      </c>
    </row>
    <row r="121" spans="13:46" x14ac:dyDescent="0.2">
      <c r="P121" t="s">
        <v>139</v>
      </c>
      <c r="Q121" t="e">
        <f>'歳出（目的別）'!#REF!</f>
        <v>#REF!</v>
      </c>
      <c r="R121" s="38">
        <f>'歳出（目的別）'!D5</f>
        <v>4645083</v>
      </c>
      <c r="S121" s="38">
        <f>'歳出（目的別）'!E5</f>
        <v>4438540</v>
      </c>
      <c r="T121" s="38">
        <f>'歳出（目的別）'!F5</f>
        <v>4860824</v>
      </c>
      <c r="U121" s="38">
        <f>'歳出（目的別）'!G5</f>
        <v>4900353</v>
      </c>
      <c r="V121" s="38">
        <f>'歳出（目的別）'!H5</f>
        <v>5060168</v>
      </c>
      <c r="W121" s="38">
        <f>'歳出（目的別）'!I5</f>
        <v>4626915</v>
      </c>
      <c r="X121" s="38">
        <f>'歳出（目的別）'!J5</f>
        <v>4014398</v>
      </c>
      <c r="Y121" s="38">
        <f>'歳出（目的別）'!K5</f>
        <v>4432254</v>
      </c>
      <c r="Z121" s="38">
        <f>'歳出（目的別）'!L5</f>
        <v>4681573</v>
      </c>
      <c r="AA121" s="38">
        <f>'歳出（目的別）'!M5</f>
        <v>5153229</v>
      </c>
      <c r="AB121" s="38">
        <f>'歳出（目的別）'!N5</f>
        <v>4909972</v>
      </c>
      <c r="AC121" s="38">
        <f>'歳出（目的別）'!O5</f>
        <v>4565773</v>
      </c>
      <c r="AD121" s="38">
        <f>'歳出（目的別）'!P5</f>
        <v>5671062</v>
      </c>
      <c r="AE121" s="38">
        <f>'歳出（目的別）'!Q5</f>
        <v>5189073</v>
      </c>
      <c r="AF121" s="38">
        <f>'歳出（目的別）'!R5</f>
        <v>5237973</v>
      </c>
      <c r="AG121" s="38">
        <f>'歳出（目的別）'!S5</f>
        <v>6622653</v>
      </c>
      <c r="AH121" s="38">
        <f>'歳出（目的別）'!T5</f>
        <v>4910823</v>
      </c>
      <c r="AI121" s="38">
        <f>'歳出（目的別）'!U5</f>
        <v>4895868</v>
      </c>
      <c r="AJ121" s="38">
        <f>'歳出（目的別）'!V5</f>
        <v>6796887</v>
      </c>
      <c r="AK121" s="38">
        <f>'歳出（目的別）'!W5</f>
        <v>5034327</v>
      </c>
      <c r="AL121" s="38">
        <f>'歳出（目的別）'!X5</f>
        <v>5471459</v>
      </c>
      <c r="AM121" s="38">
        <f>'歳出（目的別）'!Y5</f>
        <v>4407039</v>
      </c>
      <c r="AN121" s="38">
        <f>'歳出（目的別）'!Z5</f>
        <v>4225995</v>
      </c>
      <c r="AO121" s="38">
        <f>'歳出（目的別）'!AA5</f>
        <v>4528339</v>
      </c>
      <c r="AP121" s="38">
        <f>'歳出（目的別）'!AB5</f>
        <v>4861782</v>
      </c>
      <c r="AQ121" s="38">
        <f>'歳出（目的別）'!AC5</f>
        <v>5036206</v>
      </c>
      <c r="AR121" s="38">
        <f>'歳出（目的別）'!AD5</f>
        <v>4947532</v>
      </c>
      <c r="AS121" s="38">
        <f>'歳出（目的別）'!AE5</f>
        <v>4694151</v>
      </c>
      <c r="AT121" s="38">
        <f>'歳出（目的別）'!AF5</f>
        <v>4888990</v>
      </c>
    </row>
    <row r="122" spans="13:46" x14ac:dyDescent="0.2">
      <c r="P122" t="s">
        <v>140</v>
      </c>
      <c r="Q122" t="e">
        <f>'歳出（目的別）'!#REF!</f>
        <v>#REF!</v>
      </c>
      <c r="R122" s="38">
        <f>'歳出（目的別）'!D6</f>
        <v>3986998</v>
      </c>
      <c r="S122" s="38">
        <f>'歳出（目的別）'!E6</f>
        <v>4592459</v>
      </c>
      <c r="T122" s="38">
        <f>'歳出（目的別）'!F6</f>
        <v>5198248</v>
      </c>
      <c r="U122" s="38">
        <f>'歳出（目的別）'!G6</f>
        <v>5135709</v>
      </c>
      <c r="V122" s="38">
        <f>'歳出（目的別）'!H6</f>
        <v>5988537</v>
      </c>
      <c r="W122" s="38">
        <f>'歳出（目的別）'!I6</f>
        <v>6692102</v>
      </c>
      <c r="X122" s="38">
        <f>'歳出（目的別）'!J6</f>
        <v>7139707</v>
      </c>
      <c r="Y122" s="38">
        <f>'歳出（目的別）'!K6</f>
        <v>7569965</v>
      </c>
      <c r="Z122" s="38">
        <f>'歳出（目的別）'!L6</f>
        <v>9138002</v>
      </c>
      <c r="AA122" s="38">
        <f>'歳出（目的別）'!M6</f>
        <v>6439460</v>
      </c>
      <c r="AB122" s="38">
        <f>'歳出（目的別）'!N6</f>
        <v>7017232</v>
      </c>
      <c r="AC122" s="38">
        <f>'歳出（目的別）'!O6</f>
        <v>7269727</v>
      </c>
      <c r="AD122" s="38">
        <f>'歳出（目的別）'!P6</f>
        <v>7822051</v>
      </c>
      <c r="AE122" s="38">
        <f>'歳出（目的別）'!Q6</f>
        <v>8293624</v>
      </c>
      <c r="AF122" s="38">
        <f>'歳出（目的別）'!R6</f>
        <v>9001187</v>
      </c>
      <c r="AG122" s="38">
        <f>'歳出（目的別）'!S6</f>
        <v>8895206</v>
      </c>
      <c r="AH122" s="38">
        <f>'歳出（目的別）'!T6</f>
        <v>8910944</v>
      </c>
      <c r="AI122" s="38">
        <f>'歳出（目的別）'!U6</f>
        <v>9132464</v>
      </c>
      <c r="AJ122" s="38">
        <f>'歳出（目的別）'!V6</f>
        <v>10553679</v>
      </c>
      <c r="AK122" s="38">
        <f>'歳出（目的別）'!W6</f>
        <v>11677375</v>
      </c>
      <c r="AL122" s="38">
        <f>'歳出（目的別）'!X6</f>
        <v>11491388</v>
      </c>
      <c r="AM122" s="38">
        <f>'歳出（目的別）'!Y6</f>
        <v>11637199</v>
      </c>
      <c r="AN122" s="38">
        <f>'歳出（目的別）'!Z6</f>
        <v>11695402</v>
      </c>
      <c r="AO122" s="38">
        <f>'歳出（目的別）'!AA6</f>
        <v>12889761</v>
      </c>
      <c r="AP122" s="38">
        <f>'歳出（目的別）'!AB6</f>
        <v>12910266</v>
      </c>
      <c r="AQ122" s="38">
        <f>'歳出（目的別）'!AC6</f>
        <v>13401453</v>
      </c>
      <c r="AR122" s="38">
        <f>'歳出（目的別）'!AD6</f>
        <v>13985918</v>
      </c>
      <c r="AS122" s="38">
        <f>'歳出（目的別）'!AE6</f>
        <v>13124016</v>
      </c>
      <c r="AT122" s="38">
        <f>'歳出（目的別）'!AF6</f>
        <v>14203593</v>
      </c>
    </row>
    <row r="123" spans="13:46" x14ac:dyDescent="0.2">
      <c r="P123" t="s">
        <v>141</v>
      </c>
      <c r="Q123" t="e">
        <f>'歳出（目的別）'!#REF!</f>
        <v>#REF!</v>
      </c>
      <c r="R123" s="38">
        <f>'歳出（目的別）'!D7</f>
        <v>2548200</v>
      </c>
      <c r="S123" s="38">
        <f>'歳出（目的別）'!E7</f>
        <v>5875243</v>
      </c>
      <c r="T123" s="38">
        <f>'歳出（目的別）'!F7</f>
        <v>4897763</v>
      </c>
      <c r="U123" s="38">
        <f>'歳出（目的別）'!G7</f>
        <v>3466984</v>
      </c>
      <c r="V123" s="38">
        <f>'歳出（目的別）'!H7</f>
        <v>4363894</v>
      </c>
      <c r="W123" s="38">
        <f>'歳出（目的別）'!I7</f>
        <v>3287984</v>
      </c>
      <c r="X123" s="38">
        <f>'歳出（目的別）'!J7</f>
        <v>2489476</v>
      </c>
      <c r="Y123" s="38">
        <f>'歳出（目的別）'!K7</f>
        <v>2594190</v>
      </c>
      <c r="Z123" s="38">
        <f>'歳出（目的別）'!L7</f>
        <v>2686886</v>
      </c>
      <c r="AA123" s="38">
        <f>'歳出（目的別）'!M7</f>
        <v>2777313</v>
      </c>
      <c r="AB123" s="38">
        <f>'歳出（目的別）'!N7</f>
        <v>3049445</v>
      </c>
      <c r="AC123" s="38">
        <f>'歳出（目的別）'!O7</f>
        <v>3100435</v>
      </c>
      <c r="AD123" s="38">
        <f>'歳出（目的別）'!P7</f>
        <v>2799647</v>
      </c>
      <c r="AE123" s="38">
        <f>'歳出（目的別）'!Q7</f>
        <v>2833612</v>
      </c>
      <c r="AF123" s="38">
        <f>'歳出（目的別）'!R7</f>
        <v>2841642</v>
      </c>
      <c r="AG123" s="38">
        <f>'歳出（目的別）'!S7</f>
        <v>2866805</v>
      </c>
      <c r="AH123" s="38">
        <f>'歳出（目的別）'!T7</f>
        <v>2934799</v>
      </c>
      <c r="AI123" s="38">
        <f>'歳出（目的別）'!U7</f>
        <v>2868945</v>
      </c>
      <c r="AJ123" s="38">
        <f>'歳出（目的別）'!V7</f>
        <v>2658327</v>
      </c>
      <c r="AK123" s="38">
        <f>'歳出（目的別）'!W7</f>
        <v>2763508</v>
      </c>
      <c r="AL123" s="38">
        <f>'歳出（目的別）'!X7</f>
        <v>3068716</v>
      </c>
      <c r="AM123" s="38">
        <f>'歳出（目的別）'!Y7</f>
        <v>3162360</v>
      </c>
      <c r="AN123" s="38">
        <f>'歳出（目的別）'!Z7</f>
        <v>3096724</v>
      </c>
      <c r="AO123" s="38">
        <f>'歳出（目的別）'!AA7</f>
        <v>3326316</v>
      </c>
      <c r="AP123" s="38">
        <f>'歳出（目的別）'!AB7</f>
        <v>6000436</v>
      </c>
      <c r="AQ123" s="38">
        <f>'歳出（目的別）'!AC7</f>
        <v>3040921</v>
      </c>
      <c r="AR123" s="38">
        <f>'歳出（目的別）'!AD7</f>
        <v>3030306</v>
      </c>
      <c r="AS123" s="38">
        <f>'歳出（目的別）'!AE7</f>
        <v>3021206</v>
      </c>
      <c r="AT123" s="38">
        <f>'歳出（目的別）'!AF7</f>
        <v>3106513</v>
      </c>
    </row>
    <row r="124" spans="13:46" x14ac:dyDescent="0.2">
      <c r="P124" t="s">
        <v>151</v>
      </c>
      <c r="Q124" t="e">
        <f>'歳出（目的別）'!#REF!</f>
        <v>#REF!</v>
      </c>
      <c r="R124" s="38">
        <f>'歳出（目的別）'!D9</f>
        <v>1613543</v>
      </c>
      <c r="S124" s="38">
        <f>'歳出（目的別）'!E9</f>
        <v>1809343</v>
      </c>
      <c r="T124" s="38">
        <f>'歳出（目的別）'!F9</f>
        <v>3055070</v>
      </c>
      <c r="U124" s="38">
        <f>'歳出（目的別）'!G9</f>
        <v>2581329</v>
      </c>
      <c r="V124" s="38">
        <f>'歳出（目的別）'!H9</f>
        <v>1584984</v>
      </c>
      <c r="W124" s="38">
        <f>'歳出（目的別）'!I9</f>
        <v>1938104</v>
      </c>
      <c r="X124" s="38">
        <f>'歳出（目的別）'!J9</f>
        <v>2267076</v>
      </c>
      <c r="Y124" s="38">
        <f>'歳出（目的別）'!K9</f>
        <v>1933158</v>
      </c>
      <c r="Z124" s="38">
        <f>'歳出（目的別）'!L9</f>
        <v>1716933</v>
      </c>
      <c r="AA124" s="38">
        <f>'歳出（目的別）'!M9</f>
        <v>1380790</v>
      </c>
      <c r="AB124" s="38">
        <f>'歳出（目的別）'!N9</f>
        <v>1198235</v>
      </c>
      <c r="AC124" s="38">
        <f>'歳出（目的別）'!O9</f>
        <v>1308208</v>
      </c>
      <c r="AD124" s="38">
        <f>'歳出（目的別）'!P9</f>
        <v>1180887</v>
      </c>
      <c r="AE124" s="38">
        <f>'歳出（目的別）'!Q9</f>
        <v>1847140</v>
      </c>
      <c r="AF124" s="38">
        <f>'歳出（目的別）'!R9</f>
        <v>2319001</v>
      </c>
      <c r="AG124" s="38">
        <f>'歳出（目的別）'!S9</f>
        <v>2256837</v>
      </c>
      <c r="AH124" s="38">
        <f>'歳出（目的別）'!T9</f>
        <v>1132578</v>
      </c>
      <c r="AI124" s="38">
        <f>'歳出（目的別）'!U9</f>
        <v>1330793</v>
      </c>
      <c r="AJ124" s="38">
        <f>'歳出（目的別）'!V9</f>
        <v>1132407</v>
      </c>
      <c r="AK124" s="38">
        <f>'歳出（目的別）'!W9</f>
        <v>1131063</v>
      </c>
      <c r="AL124" s="38">
        <f>'歳出（目的別）'!X9</f>
        <v>998492</v>
      </c>
      <c r="AM124" s="38">
        <f>'歳出（目的別）'!Y9</f>
        <v>1342688</v>
      </c>
      <c r="AN124" s="38">
        <f>'歳出（目的別）'!Z9</f>
        <v>1420915</v>
      </c>
      <c r="AO124" s="38">
        <f>'歳出（目的別）'!AA9</f>
        <v>1942607</v>
      </c>
      <c r="AP124" s="38">
        <f>'歳出（目的別）'!AB9</f>
        <v>1636807</v>
      </c>
      <c r="AQ124" s="38">
        <f>'歳出（目的別）'!AC9</f>
        <v>1207385</v>
      </c>
      <c r="AR124" s="38">
        <f>'歳出（目的別）'!AD9</f>
        <v>1069497</v>
      </c>
      <c r="AS124" s="38">
        <f>'歳出（目的別）'!AE9</f>
        <v>975135</v>
      </c>
      <c r="AT124" s="38">
        <f>'歳出（目的別）'!AF9</f>
        <v>1207386</v>
      </c>
    </row>
    <row r="125" spans="13:46" x14ac:dyDescent="0.2">
      <c r="P125" t="s">
        <v>142</v>
      </c>
      <c r="Q125" t="e">
        <f>'歳出（目的別）'!#REF!</f>
        <v>#REF!</v>
      </c>
      <c r="R125" s="38">
        <f>'歳出（目的別）'!D10</f>
        <v>1583766</v>
      </c>
      <c r="S125" s="38">
        <f>'歳出（目的別）'!E10</f>
        <v>1624364</v>
      </c>
      <c r="T125" s="38">
        <f>'歳出（目的別）'!F10</f>
        <v>2064432</v>
      </c>
      <c r="U125" s="38">
        <f>'歳出（目的別）'!G10</f>
        <v>2564265</v>
      </c>
      <c r="V125" s="38">
        <f>'歳出（目的別）'!H10</f>
        <v>2770714</v>
      </c>
      <c r="W125" s="38">
        <f>'歳出（目的別）'!I10</f>
        <v>2742052</v>
      </c>
      <c r="X125" s="38">
        <f>'歳出（目的別）'!J10</f>
        <v>2511673</v>
      </c>
      <c r="Y125" s="38">
        <f>'歳出（目的別）'!K10</f>
        <v>2593683</v>
      </c>
      <c r="Z125" s="38">
        <f>'歳出（目的別）'!L10</f>
        <v>2242072</v>
      </c>
      <c r="AA125" s="38">
        <f>'歳出（目的別）'!M10</f>
        <v>1967076</v>
      </c>
      <c r="AB125" s="38">
        <f>'歳出（目的別）'!N10</f>
        <v>1827681</v>
      </c>
      <c r="AC125" s="38">
        <f>'歳出（目的別）'!O10</f>
        <v>1772281</v>
      </c>
      <c r="AD125" s="38">
        <f>'歳出（目的別）'!P10</f>
        <v>1743466</v>
      </c>
      <c r="AE125" s="38">
        <f>'歳出（目的別）'!Q10</f>
        <v>2272808</v>
      </c>
      <c r="AF125" s="38">
        <f>'歳出（目的別）'!R10</f>
        <v>2968402</v>
      </c>
      <c r="AG125" s="38">
        <f>'歳出（目的別）'!S10</f>
        <v>2850720</v>
      </c>
      <c r="AH125" s="38">
        <f>'歳出（目的別）'!T10</f>
        <v>3505641</v>
      </c>
      <c r="AI125" s="38">
        <f>'歳出（目的別）'!U10</f>
        <v>3149285</v>
      </c>
      <c r="AJ125" s="38">
        <f>'歳出（目的別）'!V10</f>
        <v>3246361</v>
      </c>
      <c r="AK125" s="38">
        <f>'歳出（目的別）'!W10</f>
        <v>3493642</v>
      </c>
      <c r="AL125" s="38">
        <f>'歳出（目的別）'!X10</f>
        <v>3618401</v>
      </c>
      <c r="AM125" s="38">
        <f>'歳出（目的別）'!Y10</f>
        <v>4229415</v>
      </c>
      <c r="AN125" s="38">
        <f>'歳出（目的別）'!Z10</f>
        <v>4660400</v>
      </c>
      <c r="AO125" s="38">
        <f>'歳出（目的別）'!AA10</f>
        <v>3884812</v>
      </c>
      <c r="AP125" s="38">
        <f>'歳出（目的別）'!AB10</f>
        <v>3489175</v>
      </c>
      <c r="AQ125" s="38">
        <f>'歳出（目的別）'!AC10</f>
        <v>2912819</v>
      </c>
      <c r="AR125" s="38">
        <f>'歳出（目的別）'!AD10</f>
        <v>2646762</v>
      </c>
      <c r="AS125" s="38">
        <f>'歳出（目的別）'!AE10</f>
        <v>2229330</v>
      </c>
      <c r="AT125" s="38">
        <f>'歳出（目的別）'!AF10</f>
        <v>2198652</v>
      </c>
    </row>
    <row r="126" spans="13:46" x14ac:dyDescent="0.2">
      <c r="P126" t="s">
        <v>143</v>
      </c>
      <c r="Q126" t="e">
        <f>'歳出（目的別）'!#REF!</f>
        <v>#REF!</v>
      </c>
      <c r="R126" s="38">
        <f>'歳出（目的別）'!D11</f>
        <v>8470305</v>
      </c>
      <c r="S126" s="38">
        <f>'歳出（目的別）'!E11</f>
        <v>9386893</v>
      </c>
      <c r="T126" s="38">
        <f>'歳出（目的別）'!F11</f>
        <v>8405678</v>
      </c>
      <c r="U126" s="38">
        <f>'歳出（目的別）'!G11</f>
        <v>9255970</v>
      </c>
      <c r="V126" s="38">
        <f>'歳出（目的別）'!H11</f>
        <v>8217984</v>
      </c>
      <c r="W126" s="38">
        <f>'歳出（目的別）'!I11</f>
        <v>7796882</v>
      </c>
      <c r="X126" s="38">
        <f>'歳出（目的別）'!J11</f>
        <v>8073953</v>
      </c>
      <c r="Y126" s="38">
        <f>'歳出（目的別）'!K11</f>
        <v>6920422</v>
      </c>
      <c r="Z126" s="38">
        <f>'歳出（目的別）'!L11</f>
        <v>6039430</v>
      </c>
      <c r="AA126" s="38">
        <f>'歳出（目的別）'!M11</f>
        <v>7354235</v>
      </c>
      <c r="AB126" s="38">
        <f>'歳出（目的別）'!N11</f>
        <v>7423488</v>
      </c>
      <c r="AC126" s="38">
        <f>'歳出（目的別）'!O11</f>
        <v>6706663</v>
      </c>
      <c r="AD126" s="38">
        <f>'歳出（目的別）'!P11</f>
        <v>6019490</v>
      </c>
      <c r="AE126" s="38">
        <f>'歳出（目的別）'!Q11</f>
        <v>5761664</v>
      </c>
      <c r="AF126" s="38">
        <f>'歳出（目的別）'!R11</f>
        <v>5537443</v>
      </c>
      <c r="AG126" s="38">
        <f>'歳出（目的別）'!S11</f>
        <v>4852033</v>
      </c>
      <c r="AH126" s="38">
        <f>'歳出（目的別）'!T11</f>
        <v>5154479</v>
      </c>
      <c r="AI126" s="38">
        <f>'歳出（目的別）'!U11</f>
        <v>5449433</v>
      </c>
      <c r="AJ126" s="38">
        <f>'歳出（目的別）'!V11</f>
        <v>5973770</v>
      </c>
      <c r="AK126" s="38">
        <f>'歳出（目的別）'!W11</f>
        <v>5312920</v>
      </c>
      <c r="AL126" s="38">
        <f>'歳出（目的別）'!X11</f>
        <v>4522389</v>
      </c>
      <c r="AM126" s="38">
        <f>'歳出（目的別）'!Y11</f>
        <v>3718162</v>
      </c>
      <c r="AN126" s="38">
        <f>'歳出（目的別）'!Z11</f>
        <v>4167496</v>
      </c>
      <c r="AO126" s="38">
        <f>'歳出（目的別）'!AA11</f>
        <v>4078509</v>
      </c>
      <c r="AP126" s="38">
        <f>'歳出（目的別）'!AB11</f>
        <v>3483221</v>
      </c>
      <c r="AQ126" s="38">
        <f>'歳出（目的別）'!AC11</f>
        <v>3263206</v>
      </c>
      <c r="AR126" s="38">
        <f>'歳出（目的別）'!AD11</f>
        <v>3702428</v>
      </c>
      <c r="AS126" s="38">
        <f>'歳出（目的別）'!AE11</f>
        <v>3605124</v>
      </c>
      <c r="AT126" s="38">
        <f>'歳出（目的別）'!AF11</f>
        <v>3534396</v>
      </c>
    </row>
    <row r="127" spans="13:46" x14ac:dyDescent="0.2">
      <c r="P127" t="s">
        <v>144</v>
      </c>
      <c r="Q127" t="e">
        <f>'歳出（目的別）'!#REF!</f>
        <v>#REF!</v>
      </c>
      <c r="R127" s="38">
        <f>'歳出（目的別）'!D13</f>
        <v>5153711</v>
      </c>
      <c r="S127" s="38">
        <f>'歳出（目的別）'!E13</f>
        <v>5330538</v>
      </c>
      <c r="T127" s="38">
        <f>'歳出（目的別）'!F13</f>
        <v>4464567</v>
      </c>
      <c r="U127" s="38">
        <f>'歳出（目的別）'!G13</f>
        <v>7106118</v>
      </c>
      <c r="V127" s="38">
        <f>'歳出（目的別）'!H13</f>
        <v>6622983</v>
      </c>
      <c r="W127" s="38">
        <f>'歳出（目的別）'!I13</f>
        <v>7219126</v>
      </c>
      <c r="X127" s="38">
        <f>'歳出（目的別）'!J13</f>
        <v>8543287</v>
      </c>
      <c r="Y127" s="38">
        <f>'歳出（目的別）'!K13</f>
        <v>8831830</v>
      </c>
      <c r="Z127" s="38">
        <f>'歳出（目的別）'!L13</f>
        <v>5670922</v>
      </c>
      <c r="AA127" s="38">
        <f>'歳出（目的別）'!M13</f>
        <v>5195139</v>
      </c>
      <c r="AB127" s="38">
        <f>'歳出（目的別）'!N13</f>
        <v>6683604</v>
      </c>
      <c r="AC127" s="38">
        <f>'歳出（目的別）'!O13</f>
        <v>7572864</v>
      </c>
      <c r="AD127" s="38">
        <f>'歳出（目的別）'!P13</f>
        <v>5001633</v>
      </c>
      <c r="AE127" s="38">
        <f>'歳出（目的別）'!Q13</f>
        <v>5177187</v>
      </c>
      <c r="AF127" s="38">
        <f>'歳出（目的別）'!R13</f>
        <v>5055701</v>
      </c>
      <c r="AG127" s="38">
        <f>'歳出（目的別）'!S13</f>
        <v>4520361</v>
      </c>
      <c r="AH127" s="38">
        <f>'歳出（目的別）'!T13</f>
        <v>4436976</v>
      </c>
      <c r="AI127" s="38">
        <f>'歳出（目的別）'!U13</f>
        <v>4008158</v>
      </c>
      <c r="AJ127" s="38">
        <f>'歳出（目的別）'!V13</f>
        <v>4684340</v>
      </c>
      <c r="AK127" s="38">
        <f>'歳出（目的別）'!W13</f>
        <v>4984357</v>
      </c>
      <c r="AL127" s="38">
        <f>'歳出（目的別）'!X13</f>
        <v>4917761</v>
      </c>
      <c r="AM127" s="38">
        <f>'歳出（目的別）'!Y13</f>
        <v>4233505</v>
      </c>
      <c r="AN127" s="38">
        <f>'歳出（目的別）'!Z13</f>
        <v>4645132</v>
      </c>
      <c r="AO127" s="38">
        <f>'歳出（目的別）'!AA13</f>
        <v>4552330</v>
      </c>
      <c r="AP127" s="38">
        <f>'歳出（目的別）'!AB13</f>
        <v>4247921</v>
      </c>
      <c r="AQ127" s="38">
        <f>'歳出（目的別）'!AC13</f>
        <v>4444807</v>
      </c>
      <c r="AR127" s="38">
        <f>'歳出（目的別）'!AD13</f>
        <v>4178687</v>
      </c>
      <c r="AS127" s="38">
        <f>'歳出（目的別）'!AE13</f>
        <v>4492502</v>
      </c>
      <c r="AT127" s="38">
        <f>'歳出（目的別）'!AF13</f>
        <v>4669430</v>
      </c>
    </row>
    <row r="128" spans="13:46" x14ac:dyDescent="0.2">
      <c r="P128" t="s">
        <v>145</v>
      </c>
      <c r="Q128" t="e">
        <f>'歳出（目的別）'!#REF!</f>
        <v>#REF!</v>
      </c>
      <c r="R128" s="38">
        <f>'歳出（目的別）'!D15</f>
        <v>2466112</v>
      </c>
      <c r="S128" s="38">
        <f>'歳出（目的別）'!E15</f>
        <v>2543425</v>
      </c>
      <c r="T128" s="38">
        <f>'歳出（目的別）'!F15</f>
        <v>2609277</v>
      </c>
      <c r="U128" s="38">
        <f>'歳出（目的別）'!G15</f>
        <v>2641622</v>
      </c>
      <c r="V128" s="38">
        <f>'歳出（目的別）'!H15</f>
        <v>2846724</v>
      </c>
      <c r="W128" s="38">
        <f>'歳出（目的別）'!I15</f>
        <v>3216461</v>
      </c>
      <c r="X128" s="38">
        <f>'歳出（目的別）'!J15</f>
        <v>3558896</v>
      </c>
      <c r="Y128" s="38">
        <f>'歳出（目的別）'!K15</f>
        <v>3936715</v>
      </c>
      <c r="Z128" s="38">
        <f>'歳出（目的別）'!L15</f>
        <v>4363870</v>
      </c>
      <c r="AA128" s="38">
        <f>'歳出（目的別）'!M15</f>
        <v>4548516</v>
      </c>
      <c r="AB128" s="38">
        <f>'歳出（目的別）'!N15</f>
        <v>4497073</v>
      </c>
      <c r="AC128" s="38">
        <f>'歳出（目的別）'!O15</f>
        <v>4290000</v>
      </c>
      <c r="AD128" s="38">
        <f>'歳出（目的別）'!P15</f>
        <v>4262274</v>
      </c>
      <c r="AE128" s="38">
        <f>'歳出（目的別）'!Q15</f>
        <v>4231060</v>
      </c>
      <c r="AF128" s="38">
        <f>'歳出（目的別）'!R15</f>
        <v>4454408</v>
      </c>
      <c r="AG128" s="38">
        <f>'歳出（目的別）'!S15</f>
        <v>4498955</v>
      </c>
      <c r="AH128" s="38">
        <f>'歳出（目的別）'!T15</f>
        <v>4503367</v>
      </c>
      <c r="AI128" s="38">
        <f>'歳出（目的別）'!U15</f>
        <v>4085208</v>
      </c>
      <c r="AJ128" s="38">
        <f>'歳出（目的別）'!V15</f>
        <v>3722299</v>
      </c>
      <c r="AK128" s="38">
        <f>'歳出（目的別）'!W15</f>
        <v>3553724</v>
      </c>
      <c r="AL128" s="38">
        <f>'歳出（目的別）'!X15</f>
        <v>3608343</v>
      </c>
      <c r="AM128" s="38">
        <f>'歳出（目的別）'!Y15</f>
        <v>3562051</v>
      </c>
      <c r="AN128" s="38">
        <f>'歳出（目的別）'!Z15</f>
        <v>3546978</v>
      </c>
      <c r="AO128" s="38">
        <f>'歳出（目的別）'!AA15</f>
        <v>3571176</v>
      </c>
      <c r="AP128" s="38">
        <f>'歳出（目的別）'!AB15</f>
        <v>3489316</v>
      </c>
      <c r="AQ128" s="38">
        <f>'歳出（目的別）'!AC15</f>
        <v>3505621</v>
      </c>
      <c r="AR128" s="38">
        <f>'歳出（目的別）'!AD15</f>
        <v>3475661</v>
      </c>
      <c r="AS128" s="38">
        <f>'歳出（目的別）'!AE15</f>
        <v>3444043</v>
      </c>
      <c r="AT128" s="38">
        <f>'歳出（目的別）'!AF15</f>
        <v>3526085</v>
      </c>
    </row>
    <row r="129" spans="16:46" x14ac:dyDescent="0.2">
      <c r="P129" t="s">
        <v>146</v>
      </c>
      <c r="Q129" t="e">
        <f>'歳出（目的別）'!#REF!</f>
        <v>#REF!</v>
      </c>
      <c r="R129" s="38">
        <f>'歳出（目的別）'!D19</f>
        <v>32714434</v>
      </c>
      <c r="S129" s="38">
        <f>'歳出（目的別）'!E19</f>
        <v>37398524</v>
      </c>
      <c r="T129" s="38">
        <f>'歳出（目的別）'!F19</f>
        <v>37485293</v>
      </c>
      <c r="U129" s="38">
        <f>'歳出（目的別）'!G19</f>
        <v>39504224</v>
      </c>
      <c r="V129" s="38">
        <f>'歳出（目的別）'!H19</f>
        <v>39407444</v>
      </c>
      <c r="W129" s="38">
        <f>'歳出（目的別）'!I19</f>
        <v>39674657</v>
      </c>
      <c r="X129" s="38">
        <f>'歳出（目的別）'!J19</f>
        <v>40865015</v>
      </c>
      <c r="Y129" s="38">
        <f>'歳出（目的別）'!K19</f>
        <v>41150009</v>
      </c>
      <c r="Z129" s="38">
        <f>'歳出（目的別）'!L19</f>
        <v>38778295</v>
      </c>
      <c r="AA129" s="38">
        <f>'歳出（目的別）'!M19</f>
        <v>36708701</v>
      </c>
      <c r="AB129" s="38">
        <f>'歳出（目的別）'!N19</f>
        <v>38571980</v>
      </c>
      <c r="AC129" s="38">
        <f>'歳出（目的別）'!O19</f>
        <v>38723959</v>
      </c>
      <c r="AD129" s="38">
        <f>'歳出（目的別）'!P19</f>
        <v>36393299</v>
      </c>
      <c r="AE129" s="38">
        <f>'歳出（目的別）'!Q19</f>
        <v>37416528</v>
      </c>
      <c r="AF129" s="38">
        <f>'歳出（目的別）'!R19</f>
        <v>39164996</v>
      </c>
      <c r="AG129" s="38">
        <f>'歳出（目的別）'!S19</f>
        <v>39177245</v>
      </c>
      <c r="AH129" s="38">
        <f>'歳出（目的別）'!T19</f>
        <v>37546286</v>
      </c>
      <c r="AI129" s="38">
        <f>'歳出（目的別）'!U19</f>
        <v>36630346</v>
      </c>
      <c r="AJ129" s="38">
        <f>'歳出（目的別）'!V19</f>
        <v>40432131</v>
      </c>
      <c r="AK129" s="38">
        <f>'歳出（目的別）'!W19</f>
        <v>39696530</v>
      </c>
      <c r="AL129" s="38">
        <f>'歳出（目的別）'!X19</f>
        <v>39804850</v>
      </c>
      <c r="AM129" s="38">
        <f>'歳出（目的別）'!Y19</f>
        <v>38415173</v>
      </c>
      <c r="AN129" s="38">
        <f>'歳出（目的別）'!Z19</f>
        <v>39183713</v>
      </c>
      <c r="AO129" s="38">
        <f>'歳出（目的別）'!AA19</f>
        <v>40470861</v>
      </c>
      <c r="AP129" s="38">
        <f>'歳出（目的別）'!AB19</f>
        <v>42805562</v>
      </c>
      <c r="AQ129" s="38">
        <f>'歳出（目的別）'!AC19</f>
        <v>39560635</v>
      </c>
      <c r="AR129" s="38">
        <f>'歳出（目的別）'!AD19</f>
        <v>38746309</v>
      </c>
      <c r="AS129" s="38">
        <f>'歳出（目的別）'!AE19</f>
        <v>37133915</v>
      </c>
      <c r="AT129" s="38">
        <f>'歳出（目的別）'!AF19</f>
        <v>39980232</v>
      </c>
    </row>
    <row r="157" spans="13:46" x14ac:dyDescent="0.2">
      <c r="M157" t="s">
        <v>168</v>
      </c>
    </row>
    <row r="160" spans="13:46" x14ac:dyDescent="0.2">
      <c r="P160">
        <f>'歳出（性質別）'!A3</f>
        <v>0</v>
      </c>
      <c r="Q160" t="e">
        <f>'歳出（性質別）'!#REF!</f>
        <v>#REF!</v>
      </c>
      <c r="R160" t="str">
        <f>'歳出（性質別）'!D3</f>
        <v>９１（H3）</v>
      </c>
      <c r="S160" t="str">
        <f>'歳出（性質別）'!E3</f>
        <v>９２（H4）</v>
      </c>
      <c r="T160" t="str">
        <f>'歳出（性質別）'!F3</f>
        <v>９３（H5）</v>
      </c>
      <c r="U160" t="str">
        <f>'歳出（性質別）'!G3</f>
        <v>９４（H6）</v>
      </c>
      <c r="V160" t="str">
        <f>'歳出（性質別）'!H3</f>
        <v>９５（H7）</v>
      </c>
      <c r="W160" t="str">
        <f>'歳出（性質別）'!I3</f>
        <v>９６（H8）</v>
      </c>
      <c r="X160" t="str">
        <f>'歳出（性質別）'!J3</f>
        <v>９７(H9）</v>
      </c>
      <c r="Y160" t="str">
        <f>'歳出（性質別）'!K3</f>
        <v>９８(H10）</v>
      </c>
      <c r="Z160" t="str">
        <f>'歳出（性質別）'!L3</f>
        <v>９９(H11)</v>
      </c>
      <c r="AA160" t="str">
        <f>'歳出（性質別）'!M3</f>
        <v>００(H12)</v>
      </c>
      <c r="AB160" t="str">
        <f>'歳出（性質別）'!N3</f>
        <v>０１(H13)</v>
      </c>
      <c r="AC160" t="str">
        <f>'歳出（性質別）'!O3</f>
        <v>０２(H14)</v>
      </c>
      <c r="AD160" t="str">
        <f>'歳出（性質別）'!P3</f>
        <v>０３(H15)</v>
      </c>
      <c r="AE160" t="str">
        <f>'歳出（性質別）'!Q3</f>
        <v>０４(H16)</v>
      </c>
      <c r="AF160" t="str">
        <f>'歳出（性質別）'!R3</f>
        <v>０５(H17)</v>
      </c>
      <c r="AG160" t="str">
        <f>'歳出（性質別）'!S3</f>
        <v>０６(H18)</v>
      </c>
      <c r="AH160" t="str">
        <f>'歳出（性質別）'!T3</f>
        <v>０７(H19)</v>
      </c>
      <c r="AI160" t="str">
        <f>'歳出（性質別）'!U3</f>
        <v>０８(H20)</v>
      </c>
      <c r="AJ160" t="str">
        <f>'歳出（性質別）'!V3</f>
        <v>０９(H21)</v>
      </c>
      <c r="AK160" t="str">
        <f>'歳出（性質別）'!W3</f>
        <v>１０(H22)</v>
      </c>
      <c r="AL160" t="str">
        <f>'歳出（性質別）'!X3</f>
        <v>１１(H23)</v>
      </c>
      <c r="AM160" t="str">
        <f>'歳出（性質別）'!Y3</f>
        <v>１２(H24)</v>
      </c>
      <c r="AN160" t="str">
        <f>'歳出（性質別）'!Z3</f>
        <v>１３(H25)</v>
      </c>
      <c r="AO160" t="str">
        <f>'歳出（性質別）'!AA3</f>
        <v>１４(H26)</v>
      </c>
      <c r="AP160" t="str">
        <f>'歳出（性質別）'!AB3</f>
        <v>１５(H27)</v>
      </c>
      <c r="AQ160" t="str">
        <f>'歳出（性質別）'!AC3</f>
        <v>１６(H28)</v>
      </c>
      <c r="AR160" t="str">
        <f>'歳出（性質別）'!AD3</f>
        <v>１７(H29)</v>
      </c>
      <c r="AS160" t="str">
        <f>'歳出（性質別）'!AE3</f>
        <v>１８(H30)</v>
      </c>
      <c r="AT160" t="str">
        <f>'歳出（性質別）'!AF3</f>
        <v>１９(R１)</v>
      </c>
    </row>
    <row r="161" spans="16:46" x14ac:dyDescent="0.2">
      <c r="P161" t="s">
        <v>147</v>
      </c>
      <c r="Q161" t="e">
        <f>'歳出（性質別）'!#REF!</f>
        <v>#REF!</v>
      </c>
      <c r="R161" s="38">
        <f>'歳出（性質別）'!D19</f>
        <v>3054841</v>
      </c>
      <c r="S161" s="38">
        <f>'歳出（性質別）'!E19</f>
        <v>4937820</v>
      </c>
      <c r="T161" s="38">
        <f>'歳出（性質別）'!F19</f>
        <v>4673210</v>
      </c>
      <c r="U161" s="38">
        <f>'歳出（性質別）'!G19</f>
        <v>3601005</v>
      </c>
      <c r="V161" s="38">
        <f>'歳出（性質別）'!H19</f>
        <v>3404762</v>
      </c>
      <c r="W161" s="38">
        <f>'歳出（性質別）'!I19</f>
        <v>2510522</v>
      </c>
      <c r="X161" s="38">
        <f>'歳出（性質別）'!J19</f>
        <v>2941396</v>
      </c>
      <c r="Y161" s="38">
        <f>'歳出（性質別）'!K19</f>
        <v>3389117</v>
      </c>
      <c r="Z161" s="38">
        <f>'歳出（性質別）'!L19</f>
        <v>2637679</v>
      </c>
      <c r="AA161" s="38">
        <f>'歳出（性質別）'!M19</f>
        <v>2478906</v>
      </c>
      <c r="AB161" s="38">
        <f>'歳出（性質別）'!N19</f>
        <v>3969040</v>
      </c>
      <c r="AC161" s="38">
        <f>'歳出（性質別）'!O19</f>
        <v>3588902</v>
      </c>
      <c r="AD161" s="38">
        <f>'歳出（性質別）'!P19</f>
        <v>1869397</v>
      </c>
      <c r="AE161" s="38">
        <f>'歳出（性質別）'!Q19</f>
        <v>2655304</v>
      </c>
      <c r="AF161" s="38">
        <f>'歳出（性質別）'!R19</f>
        <v>2716991</v>
      </c>
      <c r="AG161" s="38">
        <f>'歳出（性質別）'!S19</f>
        <v>3035094</v>
      </c>
      <c r="AH161" s="38">
        <f>'歳出（性質別）'!T19</f>
        <v>3211614</v>
      </c>
      <c r="AI161" s="38">
        <f>'歳出（性質別）'!U19</f>
        <v>2249637</v>
      </c>
      <c r="AJ161" s="38">
        <f>'歳出（性質別）'!V19</f>
        <v>3084672</v>
      </c>
      <c r="AK161" s="38">
        <f>'歳出（性質別）'!W19</f>
        <v>3152560</v>
      </c>
      <c r="AL161" s="38">
        <f>'歳出（性質別）'!X19</f>
        <v>2075581</v>
      </c>
      <c r="AM161" s="38">
        <f>'歳出（性質別）'!Y19</f>
        <v>1259909</v>
      </c>
      <c r="AN161" s="38">
        <f>'歳出（性質別）'!Z19</f>
        <v>2351335</v>
      </c>
      <c r="AO161" s="38">
        <f>'歳出（性質別）'!AA19</f>
        <v>2466878</v>
      </c>
      <c r="AP161" s="38">
        <f>'歳出（性質別）'!AB19</f>
        <v>2201330</v>
      </c>
      <c r="AQ161" s="38">
        <f>'歳出（性質別）'!AC19</f>
        <v>1574759</v>
      </c>
      <c r="AR161" s="38">
        <f>'歳出（性質別）'!AD19</f>
        <v>1510046</v>
      </c>
      <c r="AS161" s="38">
        <f>'歳出（性質別）'!AE19</f>
        <v>1302677</v>
      </c>
      <c r="AT161" s="38">
        <f>'歳出（性質別）'!AF19</f>
        <v>2098518</v>
      </c>
    </row>
    <row r="162" spans="16:46" x14ac:dyDescent="0.2">
      <c r="P162" t="s">
        <v>148</v>
      </c>
      <c r="Q162" t="e">
        <f>'歳出（性質別）'!#REF!</f>
        <v>#REF!</v>
      </c>
      <c r="R162" s="38">
        <f>'歳出（性質別）'!D20</f>
        <v>8080910</v>
      </c>
      <c r="S162" s="38">
        <f>'歳出（性質別）'!E20</f>
        <v>9191962</v>
      </c>
      <c r="T162" s="38">
        <f>'歳出（性質別）'!F20</f>
        <v>8795800</v>
      </c>
      <c r="U162" s="38">
        <f>'歳出（性質別）'!G20</f>
        <v>8915100</v>
      </c>
      <c r="V162" s="38">
        <f>'歳出（性質別）'!H20</f>
        <v>9693370</v>
      </c>
      <c r="W162" s="38">
        <f>'歳出（性質別）'!I20</f>
        <v>9951542</v>
      </c>
      <c r="X162" s="38">
        <f>'歳出（性質別）'!J20</f>
        <v>9956333</v>
      </c>
      <c r="Y162" s="38">
        <f>'歳出（性質別）'!K20</f>
        <v>8301680</v>
      </c>
      <c r="Z162" s="38">
        <f>'歳出（性質別）'!L20</f>
        <v>5548889</v>
      </c>
      <c r="AA162" s="38">
        <f>'歳出（性質別）'!M20</f>
        <v>4724684</v>
      </c>
      <c r="AB162" s="38">
        <f>'歳出（性質別）'!N20</f>
        <v>4962647</v>
      </c>
      <c r="AC162" s="38">
        <f>'歳出（性質別）'!O20</f>
        <v>5738132</v>
      </c>
      <c r="AD162" s="38">
        <f>'歳出（性質別）'!P20</f>
        <v>3981111</v>
      </c>
      <c r="AE162" s="38">
        <f>'歳出（性質別）'!Q20</f>
        <v>3943245</v>
      </c>
      <c r="AF162" s="38">
        <f>'歳出（性質別）'!R20</f>
        <v>4607215</v>
      </c>
      <c r="AG162" s="38">
        <f>'歳出（性質別）'!S20</f>
        <v>3408439</v>
      </c>
      <c r="AH162" s="38">
        <f>'歳出（性質別）'!T20</f>
        <v>2440057</v>
      </c>
      <c r="AI162" s="38">
        <f>'歳出（性質別）'!U20</f>
        <v>2520933</v>
      </c>
      <c r="AJ162" s="38">
        <f>'歳出（性質別）'!V20</f>
        <v>3981221</v>
      </c>
      <c r="AK162" s="38">
        <f>'歳出（性質別）'!W20</f>
        <v>2953557</v>
      </c>
      <c r="AL162" s="38">
        <f>'歳出（性質別）'!X20</f>
        <v>2850678</v>
      </c>
      <c r="AM162" s="38">
        <f>'歳出（性質別）'!Y20</f>
        <v>2167479</v>
      </c>
      <c r="AN162" s="38">
        <f>'歳出（性質別）'!Z20</f>
        <v>2134681</v>
      </c>
      <c r="AO162" s="38">
        <f>'歳出（性質別）'!AA20</f>
        <v>2371016</v>
      </c>
      <c r="AP162" s="38">
        <f>'歳出（性質別）'!AB20</f>
        <v>4240575</v>
      </c>
      <c r="AQ162" s="38">
        <f>'歳出（性質別）'!AC20</f>
        <v>1228565</v>
      </c>
      <c r="AR162" s="38">
        <f>'歳出（性質別）'!AD20</f>
        <v>1922993</v>
      </c>
      <c r="AS162" s="38">
        <f>'歳出（性質別）'!AE20</f>
        <v>2052291</v>
      </c>
      <c r="AT162" s="38">
        <f>'歳出（性質別）'!AF20</f>
        <v>1904319</v>
      </c>
    </row>
    <row r="196" spans="13:46" x14ac:dyDescent="0.2">
      <c r="M196" t="s">
        <v>168</v>
      </c>
    </row>
    <row r="197" spans="13:46" x14ac:dyDescent="0.2">
      <c r="Q197" t="e">
        <f>財政指標!#REF!</f>
        <v>#REF!</v>
      </c>
      <c r="R197" t="str">
        <f>財政指標!E3</f>
        <v>９１（H3）</v>
      </c>
      <c r="S197" t="str">
        <f>財政指標!F3</f>
        <v>９２（H4）</v>
      </c>
      <c r="T197" t="str">
        <f>財政指標!G3</f>
        <v>９３（H5）</v>
      </c>
      <c r="U197" t="str">
        <f>財政指標!H3</f>
        <v>９４（H6）</v>
      </c>
      <c r="V197" t="str">
        <f>財政指標!I3</f>
        <v>９５（H7）</v>
      </c>
      <c r="W197" t="str">
        <f>財政指標!J3</f>
        <v>９６（H8）</v>
      </c>
      <c r="X197" t="str">
        <f>財政指標!K3</f>
        <v>９７（H9）</v>
      </c>
      <c r="Y197" t="str">
        <f>財政指標!L3</f>
        <v>９８(H10)</v>
      </c>
      <c r="Z197" t="str">
        <f>財政指標!M3</f>
        <v>９９(H11)</v>
      </c>
      <c r="AA197" t="str">
        <f>財政指標!N3</f>
        <v>００(H12)</v>
      </c>
      <c r="AB197" t="str">
        <f>財政指標!O3</f>
        <v>０１(H13)</v>
      </c>
      <c r="AC197" t="str">
        <f>財政指標!P3</f>
        <v>０２(H14)</v>
      </c>
      <c r="AD197" t="str">
        <f>財政指標!Q3</f>
        <v>０３(H15)</v>
      </c>
      <c r="AE197" t="str">
        <f>財政指標!R3</f>
        <v>０４(H16)</v>
      </c>
      <c r="AF197" t="str">
        <f>財政指標!S3</f>
        <v>０５(H17)</v>
      </c>
      <c r="AG197" t="str">
        <f>財政指標!T3</f>
        <v>０６(H18)</v>
      </c>
      <c r="AH197" t="str">
        <f>財政指標!U3</f>
        <v>０７(H19)</v>
      </c>
      <c r="AI197" t="str">
        <f>財政指標!V3</f>
        <v>０８(H20)</v>
      </c>
      <c r="AJ197" t="str">
        <f>財政指標!W3</f>
        <v>０９(H21)</v>
      </c>
      <c r="AK197" t="str">
        <f>財政指標!X3</f>
        <v>１０(H22)</v>
      </c>
      <c r="AL197" t="str">
        <f>財政指標!Y3</f>
        <v>１１(H23)</v>
      </c>
      <c r="AM197" t="str">
        <f>財政指標!Z3</f>
        <v>１２(H24)</v>
      </c>
      <c r="AN197" t="str">
        <f>財政指標!AA3</f>
        <v>１３(H25)</v>
      </c>
      <c r="AO197" t="str">
        <f>財政指標!AB3</f>
        <v>１４(H26)</v>
      </c>
      <c r="AP197" t="str">
        <f>財政指標!AC3</f>
        <v>１５(H27)</v>
      </c>
      <c r="AQ197" t="str">
        <f>財政指標!AD3</f>
        <v>１６(H28)</v>
      </c>
      <c r="AR197" t="str">
        <f>財政指標!AE3</f>
        <v>１７(H29)</v>
      </c>
      <c r="AS197" t="str">
        <f>財政指標!AF3</f>
        <v>１８(H30)</v>
      </c>
      <c r="AT197" t="str">
        <f>財政指標!AG3</f>
        <v>１９(R１)</v>
      </c>
    </row>
    <row r="198" spans="13:46" x14ac:dyDescent="0.2">
      <c r="P198" t="s">
        <v>129</v>
      </c>
      <c r="Q198" t="e">
        <f>財政指標!#REF!</f>
        <v>#REF!</v>
      </c>
      <c r="R198" s="38">
        <f>財政指標!E6</f>
        <v>32714434</v>
      </c>
      <c r="S198" s="38">
        <f>財政指標!F6</f>
        <v>37398524</v>
      </c>
      <c r="T198" s="38">
        <f>財政指標!G6</f>
        <v>37485293</v>
      </c>
      <c r="U198" s="38">
        <f>財政指標!H6</f>
        <v>39504224</v>
      </c>
      <c r="V198" s="38">
        <f>財政指標!I6</f>
        <v>39407444</v>
      </c>
      <c r="W198" s="38">
        <f>財政指標!J6</f>
        <v>39674657</v>
      </c>
      <c r="X198" s="38">
        <f>財政指標!K6</f>
        <v>40865015</v>
      </c>
      <c r="Y198" s="38">
        <f>財政指標!L6</f>
        <v>41150009</v>
      </c>
      <c r="Z198" s="38">
        <f>財政指標!M6</f>
        <v>38778552</v>
      </c>
      <c r="AA198" s="38">
        <f>財政指標!N6</f>
        <v>36708701</v>
      </c>
      <c r="AB198" s="38">
        <f>財政指標!O6</f>
        <v>38571980</v>
      </c>
      <c r="AC198" s="38">
        <f>財政指標!P6</f>
        <v>38723959</v>
      </c>
      <c r="AD198" s="38">
        <f>財政指標!Q6</f>
        <v>36393299</v>
      </c>
      <c r="AE198" s="38">
        <f>財政指標!R6</f>
        <v>37416521</v>
      </c>
      <c r="AF198" s="38">
        <f>財政指標!S6</f>
        <v>39164993</v>
      </c>
      <c r="AG198" s="38">
        <f>財政指標!T6</f>
        <v>39177242</v>
      </c>
      <c r="AH198" s="38">
        <f>財政指標!U6</f>
        <v>37546283</v>
      </c>
      <c r="AI198" s="38">
        <f>財政指標!V6</f>
        <v>36630343</v>
      </c>
      <c r="AJ198" s="38">
        <f>財政指標!W6</f>
        <v>40432128</v>
      </c>
      <c r="AK198" s="38">
        <f>財政指標!X6</f>
        <v>39696527</v>
      </c>
      <c r="AL198" s="38">
        <f>財政指標!Y6</f>
        <v>39804847</v>
      </c>
      <c r="AM198" s="38">
        <f>財政指標!Z6</f>
        <v>38415170</v>
      </c>
      <c r="AN198" s="38">
        <f>財政指標!AA6</f>
        <v>39183711</v>
      </c>
      <c r="AO198" s="38">
        <f>財政指標!AB6</f>
        <v>40470858</v>
      </c>
      <c r="AP198" s="38">
        <f>財政指標!AC6</f>
        <v>42805559</v>
      </c>
      <c r="AQ198" s="38">
        <f>財政指標!AD6</f>
        <v>39560633</v>
      </c>
      <c r="AR198" s="38">
        <f>財政指標!AE6</f>
        <v>38746307</v>
      </c>
      <c r="AS198" s="38">
        <f>財政指標!AF6</f>
        <v>37133886</v>
      </c>
      <c r="AT198" s="38">
        <f>財政指標!AG6</f>
        <v>39980203</v>
      </c>
    </row>
    <row r="199" spans="13:46" x14ac:dyDescent="0.2">
      <c r="P199" t="s">
        <v>130</v>
      </c>
      <c r="Q199">
        <f>財政指標!B31</f>
        <v>0</v>
      </c>
      <c r="R199" s="38">
        <f>財政指標!E31</f>
        <v>17738342</v>
      </c>
      <c r="S199" s="38">
        <f>財政指標!F31</f>
        <v>20312008</v>
      </c>
      <c r="T199" s="38">
        <f>財政指標!G31</f>
        <v>23363808</v>
      </c>
      <c r="U199" s="38">
        <f>財政指標!H31</f>
        <v>26011648</v>
      </c>
      <c r="V199" s="38">
        <f>財政指標!I31</f>
        <v>29887564</v>
      </c>
      <c r="W199" s="38">
        <f>財政指標!J31</f>
        <v>33406999</v>
      </c>
      <c r="X199" s="38">
        <f>財政指標!K31</f>
        <v>35362558</v>
      </c>
      <c r="Y199" s="38">
        <f>財政指標!L31</f>
        <v>35629812</v>
      </c>
      <c r="Z199" s="38">
        <f>財政指標!M31</f>
        <v>34367349</v>
      </c>
      <c r="AA199" s="38">
        <f>財政指標!N31</f>
        <v>32338262</v>
      </c>
      <c r="AB199" s="38">
        <f>財政指標!O31</f>
        <v>31836694</v>
      </c>
      <c r="AC199" s="38">
        <f>財政指標!P31</f>
        <v>31749902</v>
      </c>
      <c r="AD199" s="38">
        <f>財政指標!Q31</f>
        <v>31886759</v>
      </c>
      <c r="AE199" s="38">
        <f>財政指標!R31</f>
        <v>32157551</v>
      </c>
      <c r="AF199" s="38">
        <f>財政指標!S31</f>
        <v>31980064</v>
      </c>
      <c r="AG199" s="38">
        <f>財政指標!T31</f>
        <v>32562074</v>
      </c>
      <c r="AH199" s="38">
        <f>財政指標!U31</f>
        <v>31346315</v>
      </c>
      <c r="AI199" s="38">
        <f>財政指標!V31</f>
        <v>29801442</v>
      </c>
      <c r="AJ199" s="38">
        <f>財政指標!W31</f>
        <v>30417901</v>
      </c>
      <c r="AK199" s="38">
        <f>財政指標!X31</f>
        <v>30091217</v>
      </c>
      <c r="AL199" s="38">
        <f>財政指標!Y31</f>
        <v>29346091</v>
      </c>
      <c r="AM199" s="38">
        <f>財政指標!Z31</f>
        <v>28772527</v>
      </c>
      <c r="AN199" s="38">
        <f>財政指標!AA31</f>
        <v>27537724</v>
      </c>
      <c r="AO199" s="38">
        <f>財政指標!AB31</f>
        <v>27825790</v>
      </c>
      <c r="AP199" s="38">
        <f>財政指標!AC31</f>
        <v>29086994</v>
      </c>
      <c r="AQ199" s="38">
        <f>財政指標!AD31</f>
        <v>28461413</v>
      </c>
      <c r="AR199" s="38">
        <f>財政指標!AE31</f>
        <v>27407020</v>
      </c>
      <c r="AS199" s="38">
        <f>財政指標!AF31</f>
        <v>26665161</v>
      </c>
      <c r="AT199" s="38">
        <f>財政指標!AG31</f>
        <v>26059676</v>
      </c>
    </row>
    <row r="200" spans="13:46" x14ac:dyDescent="0.2">
      <c r="P200" s="39" t="str">
        <f>財政指標!$B$32</f>
        <v>うち臨時財政対策債</v>
      </c>
      <c r="R200" s="38">
        <f>財政指標!E32</f>
        <v>0</v>
      </c>
      <c r="S200" s="38">
        <f>財政指標!F32</f>
        <v>0</v>
      </c>
      <c r="T200" s="38">
        <f>財政指標!G32</f>
        <v>0</v>
      </c>
      <c r="U200" s="38">
        <f>財政指標!H32</f>
        <v>0</v>
      </c>
      <c r="V200" s="38">
        <f>財政指標!I32</f>
        <v>0</v>
      </c>
      <c r="W200" s="38">
        <f>財政指標!J32</f>
        <v>0</v>
      </c>
      <c r="X200" s="38">
        <f>財政指標!K32</f>
        <v>0</v>
      </c>
      <c r="Y200" s="38">
        <f>財政指標!L32</f>
        <v>0</v>
      </c>
      <c r="Z200" s="38">
        <f>財政指標!M32</f>
        <v>0</v>
      </c>
      <c r="AA200" s="38">
        <f>財政指標!N32</f>
        <v>0</v>
      </c>
      <c r="AB200" s="38">
        <f>財政指標!O32</f>
        <v>547200</v>
      </c>
      <c r="AC200" s="38">
        <f>財政指標!P32</f>
        <v>1708900</v>
      </c>
      <c r="AD200" s="38">
        <f>財政指標!Q32</f>
        <v>3796600</v>
      </c>
      <c r="AE200" s="38">
        <f>財政指標!R32</f>
        <v>5189246</v>
      </c>
      <c r="AF200" s="38">
        <f>財政指標!S32</f>
        <v>6183396</v>
      </c>
      <c r="AG200" s="38">
        <f>財政指標!T32</f>
        <v>6989410</v>
      </c>
      <c r="AH200" s="38">
        <f>財政指標!U32</f>
        <v>7594211</v>
      </c>
      <c r="AI200" s="38">
        <f>財政指標!V32</f>
        <v>8066726</v>
      </c>
      <c r="AJ200" s="38">
        <f>財政指標!W32</f>
        <v>8775440</v>
      </c>
      <c r="AK200" s="38">
        <f>財政指標!X32</f>
        <v>9274584</v>
      </c>
      <c r="AL200" s="38">
        <f>財政指標!Y32</f>
        <v>9471529</v>
      </c>
      <c r="AM200" s="38">
        <f>財政指標!Z32</f>
        <v>9868193</v>
      </c>
      <c r="AN200" s="38">
        <f>財政指標!AA32</f>
        <v>10124800</v>
      </c>
      <c r="AO200" s="38">
        <f>財政指標!AB32</f>
        <v>11295885</v>
      </c>
      <c r="AP200" s="38">
        <f>財政指標!AC32</f>
        <v>12451620</v>
      </c>
      <c r="AQ200" s="38">
        <f>財政指標!AD32</f>
        <v>13273181</v>
      </c>
      <c r="AR200" s="38">
        <f>財政指標!AE32</f>
        <v>13783425</v>
      </c>
      <c r="AS200" s="38">
        <f>財政指標!AF32</f>
        <v>14218718</v>
      </c>
      <c r="AT200" s="38">
        <f>財政指標!AG32</f>
        <v>14551159</v>
      </c>
    </row>
  </sheetData>
  <phoneticPr fontId="2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121</v>
      </c>
      <c r="M1" s="37" t="s">
        <v>168</v>
      </c>
      <c r="Q1" s="37" t="s">
        <v>168</v>
      </c>
    </row>
    <row r="2" spans="1:18" ht="14.1" customHeight="1" x14ac:dyDescent="0.15">
      <c r="M2" s="18" t="s">
        <v>150</v>
      </c>
      <c r="Q2" s="18" t="s">
        <v>150</v>
      </c>
    </row>
    <row r="3" spans="1:18" ht="14.1" customHeight="1" x14ac:dyDescent="0.2">
      <c r="A3" s="39"/>
      <c r="B3" s="39"/>
      <c r="C3" s="39" t="s">
        <v>169</v>
      </c>
      <c r="D3" s="39" t="s">
        <v>170</v>
      </c>
      <c r="E3" s="39" t="s">
        <v>172</v>
      </c>
      <c r="F3" s="39" t="s">
        <v>174</v>
      </c>
      <c r="G3" s="39" t="s">
        <v>176</v>
      </c>
      <c r="H3" s="39" t="s">
        <v>178</v>
      </c>
      <c r="I3" s="59" t="s">
        <v>180</v>
      </c>
      <c r="J3" s="39" t="s">
        <v>182</v>
      </c>
      <c r="K3" s="59" t="s">
        <v>184</v>
      </c>
      <c r="L3" s="59" t="s">
        <v>186</v>
      </c>
      <c r="M3" s="39" t="s">
        <v>188</v>
      </c>
      <c r="N3" s="39" t="s">
        <v>190</v>
      </c>
      <c r="O3" s="39" t="s">
        <v>192</v>
      </c>
      <c r="P3" s="39" t="s">
        <v>194</v>
      </c>
      <c r="Q3" s="39" t="s">
        <v>196</v>
      </c>
      <c r="R3" s="39" t="s">
        <v>161</v>
      </c>
    </row>
    <row r="4" spans="1:18" ht="14.1" customHeight="1" x14ac:dyDescent="0.2">
      <c r="A4" s="125" t="s">
        <v>74</v>
      </c>
      <c r="B4" s="125"/>
      <c r="C4" s="40">
        <v>90630</v>
      </c>
      <c r="D4" s="40">
        <v>90889</v>
      </c>
      <c r="E4" s="40">
        <v>91247</v>
      </c>
      <c r="F4" s="40">
        <v>92158</v>
      </c>
      <c r="G4" s="40">
        <v>92701</v>
      </c>
      <c r="H4" s="40">
        <v>93012</v>
      </c>
      <c r="I4" s="40">
        <v>93658</v>
      </c>
      <c r="J4" s="40">
        <v>93916</v>
      </c>
      <c r="K4" s="40">
        <v>94225</v>
      </c>
      <c r="L4" s="40">
        <v>94315</v>
      </c>
      <c r="M4" s="40">
        <v>94592</v>
      </c>
      <c r="N4" s="40">
        <v>94647</v>
      </c>
      <c r="O4" s="40">
        <v>94639</v>
      </c>
      <c r="P4" s="40">
        <v>94376</v>
      </c>
      <c r="Q4" s="40">
        <v>94349</v>
      </c>
      <c r="R4" s="40">
        <v>94242</v>
      </c>
    </row>
    <row r="5" spans="1:18" ht="14.1" customHeight="1" x14ac:dyDescent="0.2">
      <c r="A5" s="128" t="s">
        <v>4</v>
      </c>
      <c r="B5" s="42" t="s">
        <v>13</v>
      </c>
      <c r="C5" s="43">
        <v>25038603</v>
      </c>
      <c r="D5" s="43">
        <v>27722159</v>
      </c>
      <c r="E5" s="43">
        <v>29264460</v>
      </c>
      <c r="F5" s="43">
        <v>33926721</v>
      </c>
      <c r="G5" s="43">
        <v>34002263</v>
      </c>
      <c r="H5" s="43">
        <v>35832837</v>
      </c>
      <c r="I5" s="44">
        <v>33920314</v>
      </c>
      <c r="J5" s="43">
        <v>35530161</v>
      </c>
      <c r="K5" s="43">
        <v>36552899</v>
      </c>
      <c r="L5" s="43">
        <v>36208171</v>
      </c>
      <c r="M5" s="45">
        <v>34455483</v>
      </c>
      <c r="N5" s="45">
        <v>32993980</v>
      </c>
      <c r="O5" s="45">
        <v>34476748</v>
      </c>
      <c r="P5" s="45">
        <v>33080706</v>
      </c>
      <c r="Q5" s="45">
        <v>33239030</v>
      </c>
      <c r="R5" s="45">
        <v>34028876</v>
      </c>
    </row>
    <row r="6" spans="1:18" ht="14.1" customHeight="1" x14ac:dyDescent="0.2">
      <c r="A6" s="128"/>
      <c r="B6" s="42" t="s">
        <v>14</v>
      </c>
      <c r="C6" s="43">
        <v>24119920</v>
      </c>
      <c r="D6" s="43">
        <v>26899498</v>
      </c>
      <c r="E6" s="43">
        <v>28462588</v>
      </c>
      <c r="F6" s="43">
        <v>32921826</v>
      </c>
      <c r="G6" s="43">
        <v>32896943</v>
      </c>
      <c r="H6" s="43">
        <v>34690065</v>
      </c>
      <c r="I6" s="44">
        <v>33018194</v>
      </c>
      <c r="J6" s="43">
        <v>34535808</v>
      </c>
      <c r="K6" s="43">
        <v>35693895</v>
      </c>
      <c r="L6" s="43">
        <v>35352054</v>
      </c>
      <c r="M6" s="45">
        <v>33084478</v>
      </c>
      <c r="N6" s="45">
        <v>31620806</v>
      </c>
      <c r="O6" s="45">
        <v>33217206</v>
      </c>
      <c r="P6" s="45">
        <v>31950805</v>
      </c>
      <c r="Q6" s="45">
        <v>31833188</v>
      </c>
      <c r="R6" s="45">
        <v>32952945</v>
      </c>
    </row>
    <row r="7" spans="1:18" ht="14.1" customHeight="1" x14ac:dyDescent="0.2">
      <c r="A7" s="128"/>
      <c r="B7" s="42" t="s">
        <v>15</v>
      </c>
      <c r="C7" s="44">
        <f>+C5-C6</f>
        <v>918683</v>
      </c>
      <c r="D7" s="44">
        <f>+D5-D6</f>
        <v>822661</v>
      </c>
      <c r="E7" s="44">
        <f t="shared" ref="E7:R7" si="0">+E5-E6</f>
        <v>801872</v>
      </c>
      <c r="F7" s="44">
        <f t="shared" si="0"/>
        <v>1004895</v>
      </c>
      <c r="G7" s="44">
        <f t="shared" si="0"/>
        <v>1105320</v>
      </c>
      <c r="H7" s="44">
        <f t="shared" si="0"/>
        <v>1142772</v>
      </c>
      <c r="I7" s="44">
        <f t="shared" si="0"/>
        <v>902120</v>
      </c>
      <c r="J7" s="44">
        <f t="shared" si="0"/>
        <v>994353</v>
      </c>
      <c r="K7" s="44">
        <f t="shared" si="0"/>
        <v>859004</v>
      </c>
      <c r="L7" s="44">
        <f t="shared" si="0"/>
        <v>856117</v>
      </c>
      <c r="M7" s="44">
        <f t="shared" si="0"/>
        <v>1371005</v>
      </c>
      <c r="N7" s="44">
        <f t="shared" si="0"/>
        <v>1373174</v>
      </c>
      <c r="O7" s="44">
        <f t="shared" si="0"/>
        <v>1259542</v>
      </c>
      <c r="P7" s="44">
        <f t="shared" si="0"/>
        <v>1129901</v>
      </c>
      <c r="Q7" s="44">
        <f t="shared" si="0"/>
        <v>1405842</v>
      </c>
      <c r="R7" s="44">
        <f t="shared" si="0"/>
        <v>1075931</v>
      </c>
    </row>
    <row r="8" spans="1:18" ht="14.1" customHeight="1" x14ac:dyDescent="0.2">
      <c r="A8" s="128"/>
      <c r="B8" s="42" t="s">
        <v>16</v>
      </c>
      <c r="C8" s="43">
        <v>140958</v>
      </c>
      <c r="D8" s="43">
        <v>157525</v>
      </c>
      <c r="E8" s="43">
        <v>77746</v>
      </c>
      <c r="F8" s="43">
        <v>78233</v>
      </c>
      <c r="G8" s="43">
        <v>114004</v>
      </c>
      <c r="H8" s="43">
        <v>96390</v>
      </c>
      <c r="I8" s="44">
        <v>100583</v>
      </c>
      <c r="J8" s="43">
        <v>338321</v>
      </c>
      <c r="K8" s="43">
        <v>271564</v>
      </c>
      <c r="L8" s="44">
        <v>597405</v>
      </c>
      <c r="M8" s="45">
        <v>706613</v>
      </c>
      <c r="N8" s="45">
        <v>712541</v>
      </c>
      <c r="O8" s="45">
        <v>574376</v>
      </c>
      <c r="P8" s="45">
        <v>404702</v>
      </c>
      <c r="Q8" s="45">
        <v>693831</v>
      </c>
      <c r="R8" s="45">
        <v>502407</v>
      </c>
    </row>
    <row r="9" spans="1:18" ht="14.1" customHeight="1" x14ac:dyDescent="0.2">
      <c r="A9" s="128"/>
      <c r="B9" s="42" t="s">
        <v>17</v>
      </c>
      <c r="C9" s="44">
        <f>+C7-C8</f>
        <v>777725</v>
      </c>
      <c r="D9" s="44">
        <f>+D7-D8</f>
        <v>665136</v>
      </c>
      <c r="E9" s="44">
        <f t="shared" ref="E9:R9" si="1">+E7-E8</f>
        <v>724126</v>
      </c>
      <c r="F9" s="44">
        <f t="shared" si="1"/>
        <v>926662</v>
      </c>
      <c r="G9" s="44">
        <f t="shared" si="1"/>
        <v>991316</v>
      </c>
      <c r="H9" s="44">
        <f t="shared" si="1"/>
        <v>1046382</v>
      </c>
      <c r="I9" s="44">
        <f t="shared" si="1"/>
        <v>801537</v>
      </c>
      <c r="J9" s="44">
        <f t="shared" si="1"/>
        <v>656032</v>
      </c>
      <c r="K9" s="44">
        <f t="shared" si="1"/>
        <v>587440</v>
      </c>
      <c r="L9" s="44">
        <f t="shared" si="1"/>
        <v>258712</v>
      </c>
      <c r="M9" s="44">
        <f t="shared" si="1"/>
        <v>664392</v>
      </c>
      <c r="N9" s="44">
        <f t="shared" si="1"/>
        <v>660633</v>
      </c>
      <c r="O9" s="44">
        <f t="shared" si="1"/>
        <v>685166</v>
      </c>
      <c r="P9" s="44">
        <f t="shared" si="1"/>
        <v>725199</v>
      </c>
      <c r="Q9" s="44">
        <f t="shared" si="1"/>
        <v>712011</v>
      </c>
      <c r="R9" s="44">
        <f t="shared" si="1"/>
        <v>573524</v>
      </c>
    </row>
    <row r="10" spans="1:18" ht="14.1" customHeight="1" x14ac:dyDescent="0.2">
      <c r="A10" s="128"/>
      <c r="B10" s="42" t="s">
        <v>18</v>
      </c>
      <c r="C10" s="45">
        <v>77881</v>
      </c>
      <c r="D10" s="45">
        <f>+D9-C9</f>
        <v>-112589</v>
      </c>
      <c r="E10" s="45">
        <f t="shared" ref="E10:L10" si="2">+E9-D9</f>
        <v>58990</v>
      </c>
      <c r="F10" s="45">
        <f t="shared" si="2"/>
        <v>202536</v>
      </c>
      <c r="G10" s="45">
        <f t="shared" si="2"/>
        <v>64654</v>
      </c>
      <c r="H10" s="45">
        <f t="shared" si="2"/>
        <v>55066</v>
      </c>
      <c r="I10" s="45">
        <f t="shared" si="2"/>
        <v>-244845</v>
      </c>
      <c r="J10" s="45">
        <f t="shared" si="2"/>
        <v>-145505</v>
      </c>
      <c r="K10" s="45">
        <f t="shared" si="2"/>
        <v>-68592</v>
      </c>
      <c r="L10" s="45">
        <f t="shared" si="2"/>
        <v>-328728</v>
      </c>
      <c r="M10" s="45">
        <f>+M9-L9</f>
        <v>405680</v>
      </c>
      <c r="N10" s="45">
        <v>-3759</v>
      </c>
      <c r="O10" s="45">
        <v>24533</v>
      </c>
      <c r="P10" s="45">
        <v>40033</v>
      </c>
      <c r="Q10" s="45">
        <v>-13188</v>
      </c>
      <c r="R10" s="45">
        <v>-138487</v>
      </c>
    </row>
    <row r="11" spans="1:18" ht="14.1" customHeight="1" x14ac:dyDescent="0.2">
      <c r="A11" s="128"/>
      <c r="B11" s="42" t="s">
        <v>19</v>
      </c>
      <c r="C11" s="43">
        <v>31984</v>
      </c>
      <c r="D11" s="43">
        <v>232442</v>
      </c>
      <c r="E11" s="43">
        <v>369696</v>
      </c>
      <c r="F11" s="43">
        <v>50433</v>
      </c>
      <c r="G11" s="43">
        <v>237687</v>
      </c>
      <c r="H11" s="43">
        <v>483678</v>
      </c>
      <c r="I11" s="44">
        <v>222950</v>
      </c>
      <c r="J11" s="43">
        <v>266080</v>
      </c>
      <c r="K11" s="43">
        <v>155032</v>
      </c>
      <c r="L11" s="44">
        <v>202173</v>
      </c>
      <c r="M11" s="45">
        <v>150793</v>
      </c>
      <c r="N11" s="45">
        <v>650877</v>
      </c>
      <c r="O11" s="45">
        <v>561079</v>
      </c>
      <c r="P11" s="45">
        <v>300670</v>
      </c>
      <c r="Q11" s="45">
        <v>700337</v>
      </c>
      <c r="R11" s="45">
        <v>520296</v>
      </c>
    </row>
    <row r="12" spans="1:18" ht="14.1" customHeight="1" x14ac:dyDescent="0.2">
      <c r="A12" s="128"/>
      <c r="B12" s="42" t="s">
        <v>20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67604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28200</v>
      </c>
      <c r="R12" s="45">
        <v>54892</v>
      </c>
    </row>
    <row r="13" spans="1:18" ht="14.1" customHeight="1" x14ac:dyDescent="0.2">
      <c r="A13" s="128"/>
      <c r="B13" s="42" t="s">
        <v>21</v>
      </c>
      <c r="C13" s="43">
        <v>0</v>
      </c>
      <c r="D13" s="43">
        <v>230000</v>
      </c>
      <c r="E13" s="43">
        <v>145000</v>
      </c>
      <c r="F13" s="43">
        <v>52976</v>
      </c>
      <c r="G13" s="43">
        <v>580175</v>
      </c>
      <c r="H13" s="43">
        <v>14175</v>
      </c>
      <c r="I13" s="44">
        <v>174175</v>
      </c>
      <c r="J13" s="43">
        <v>230075</v>
      </c>
      <c r="K13" s="43">
        <v>288775</v>
      </c>
      <c r="L13" s="44">
        <v>540000</v>
      </c>
      <c r="M13" s="45">
        <v>100000</v>
      </c>
      <c r="N13" s="45">
        <v>200000</v>
      </c>
      <c r="O13" s="45">
        <v>200000</v>
      </c>
      <c r="P13" s="45">
        <v>320000</v>
      </c>
      <c r="Q13" s="45">
        <v>765000</v>
      </c>
      <c r="R13" s="45">
        <v>450000</v>
      </c>
    </row>
    <row r="14" spans="1:18" ht="14.1" customHeight="1" x14ac:dyDescent="0.2">
      <c r="A14" s="128"/>
      <c r="B14" s="42" t="s">
        <v>22</v>
      </c>
      <c r="C14" s="44">
        <f>+C10+C11+C12-C13</f>
        <v>109865</v>
      </c>
      <c r="D14" s="44">
        <f>+D10+D11+D12-D13</f>
        <v>-110147</v>
      </c>
      <c r="E14" s="44">
        <f t="shared" ref="E14:R14" si="3">+E10+E11+E12-E13</f>
        <v>283686</v>
      </c>
      <c r="F14" s="44">
        <f t="shared" si="3"/>
        <v>199993</v>
      </c>
      <c r="G14" s="44">
        <f t="shared" si="3"/>
        <v>-277834</v>
      </c>
      <c r="H14" s="44">
        <f t="shared" si="3"/>
        <v>524569</v>
      </c>
      <c r="I14" s="44">
        <f t="shared" si="3"/>
        <v>-196070</v>
      </c>
      <c r="J14" s="44">
        <f t="shared" si="3"/>
        <v>-109500</v>
      </c>
      <c r="K14" s="44">
        <f t="shared" si="3"/>
        <v>-134731</v>
      </c>
      <c r="L14" s="44">
        <f t="shared" si="3"/>
        <v>-666555</v>
      </c>
      <c r="M14" s="44">
        <f t="shared" si="3"/>
        <v>456473</v>
      </c>
      <c r="N14" s="44">
        <f t="shared" si="3"/>
        <v>447118</v>
      </c>
      <c r="O14" s="44">
        <f t="shared" si="3"/>
        <v>385612</v>
      </c>
      <c r="P14" s="44">
        <f t="shared" si="3"/>
        <v>20703</v>
      </c>
      <c r="Q14" s="44">
        <f t="shared" si="3"/>
        <v>-49651</v>
      </c>
      <c r="R14" s="44">
        <f t="shared" si="3"/>
        <v>-13299</v>
      </c>
    </row>
    <row r="15" spans="1:18" ht="14.1" customHeight="1" x14ac:dyDescent="0.2">
      <c r="A15" s="128"/>
      <c r="B15" s="3" t="s">
        <v>23</v>
      </c>
      <c r="C15" s="46">
        <f t="shared" ref="C15:N15" si="4">+C9/C19*100</f>
        <v>5.980613346512766</v>
      </c>
      <c r="D15" s="46">
        <f t="shared" si="4"/>
        <v>4.8604467422958306</v>
      </c>
      <c r="E15" s="46">
        <f t="shared" si="4"/>
        <v>4.7171080976959372</v>
      </c>
      <c r="F15" s="46">
        <f t="shared" si="4"/>
        <v>5.2465747809393015</v>
      </c>
      <c r="G15" s="46">
        <f t="shared" si="4"/>
        <v>6.1175748924905866</v>
      </c>
      <c r="H15" s="46">
        <f t="shared" si="4"/>
        <v>6.1958853615959937</v>
      </c>
      <c r="I15" s="46">
        <f t="shared" si="4"/>
        <v>4.5705414686926664</v>
      </c>
      <c r="J15" s="46">
        <f t="shared" si="4"/>
        <v>3.6087369420702751</v>
      </c>
      <c r="K15" s="46">
        <f t="shared" si="4"/>
        <v>3.1156266411747904</v>
      </c>
      <c r="L15" s="46">
        <f t="shared" si="4"/>
        <v>1.3197159788716488</v>
      </c>
      <c r="M15" s="46">
        <f t="shared" si="4"/>
        <v>3.3563516967486593</v>
      </c>
      <c r="N15" s="46">
        <f t="shared" si="4"/>
        <v>3.3561836398132212</v>
      </c>
      <c r="O15" s="46">
        <f>+O9/O19*100</f>
        <v>3.5253464768942768</v>
      </c>
      <c r="P15" s="46">
        <f>+P9/P19*100</f>
        <v>3.8512962136267883</v>
      </c>
      <c r="Q15" s="46">
        <f>+Q9/Q19*100</f>
        <v>3.99976675877785</v>
      </c>
      <c r="R15" s="46">
        <f>+R9/R19*100</f>
        <v>3.2343388839634875</v>
      </c>
    </row>
    <row r="16" spans="1:18" ht="14.1" customHeight="1" x14ac:dyDescent="0.2">
      <c r="A16" s="126" t="s">
        <v>24</v>
      </c>
      <c r="B16" s="126"/>
      <c r="C16" s="61">
        <v>8456707</v>
      </c>
      <c r="D16" s="47">
        <v>9108548</v>
      </c>
      <c r="E16" s="47">
        <v>9859314</v>
      </c>
      <c r="F16" s="47">
        <v>10730997</v>
      </c>
      <c r="G16" s="47">
        <v>11025728</v>
      </c>
      <c r="H16" s="47">
        <v>10809448</v>
      </c>
      <c r="I16" s="61">
        <v>11114074</v>
      </c>
      <c r="J16" s="47">
        <v>11277111</v>
      </c>
      <c r="K16" s="47">
        <v>11403024</v>
      </c>
      <c r="L16" s="61">
        <v>11825141</v>
      </c>
      <c r="M16" s="47">
        <v>11247224</v>
      </c>
      <c r="N16" s="47">
        <v>11227512</v>
      </c>
      <c r="O16" s="47">
        <v>11445141</v>
      </c>
      <c r="P16" s="47">
        <v>11282519</v>
      </c>
      <c r="Q16" s="47">
        <v>10673166</v>
      </c>
      <c r="R16" s="47">
        <v>10883920</v>
      </c>
    </row>
    <row r="17" spans="1:18" ht="14.1" customHeight="1" x14ac:dyDescent="0.2">
      <c r="A17" s="126" t="s">
        <v>25</v>
      </c>
      <c r="B17" s="126"/>
      <c r="C17" s="61">
        <v>10284195</v>
      </c>
      <c r="D17" s="47">
        <v>10766986</v>
      </c>
      <c r="E17" s="47">
        <v>12203797</v>
      </c>
      <c r="F17" s="47">
        <v>14227474</v>
      </c>
      <c r="G17" s="47">
        <v>12984265</v>
      </c>
      <c r="H17" s="47">
        <v>13727395</v>
      </c>
      <c r="I17" s="61">
        <v>14277991</v>
      </c>
      <c r="J17" s="47">
        <v>14544540</v>
      </c>
      <c r="K17" s="47">
        <v>15208938</v>
      </c>
      <c r="L17" s="61">
        <v>15819602</v>
      </c>
      <c r="M17" s="47">
        <v>16199663</v>
      </c>
      <c r="N17" s="47">
        <v>16116430</v>
      </c>
      <c r="O17" s="47">
        <v>15779306</v>
      </c>
      <c r="P17" s="47">
        <v>15220937</v>
      </c>
      <c r="Q17" s="47">
        <v>14429934</v>
      </c>
      <c r="R17" s="47">
        <v>14238286</v>
      </c>
    </row>
    <row r="18" spans="1:18" ht="14.1" customHeight="1" x14ac:dyDescent="0.2">
      <c r="A18" s="126" t="s">
        <v>26</v>
      </c>
      <c r="B18" s="126"/>
      <c r="C18" s="61">
        <v>11176613</v>
      </c>
      <c r="D18" s="47">
        <v>12037908</v>
      </c>
      <c r="E18" s="47">
        <v>13033215</v>
      </c>
      <c r="F18" s="47">
        <v>14190433</v>
      </c>
      <c r="G18" s="47">
        <v>14578448</v>
      </c>
      <c r="H18" s="47">
        <v>14282229</v>
      </c>
      <c r="I18" s="61">
        <v>14687043</v>
      </c>
      <c r="J18" s="47">
        <v>14899413</v>
      </c>
      <c r="K18" s="47">
        <v>15062379</v>
      </c>
      <c r="L18" s="61">
        <v>15624735</v>
      </c>
      <c r="M18" s="47">
        <v>14851126</v>
      </c>
      <c r="N18" s="47">
        <v>14825165</v>
      </c>
      <c r="O18" s="47">
        <v>15112946</v>
      </c>
      <c r="P18" s="47">
        <v>14897769</v>
      </c>
      <c r="Q18" s="47">
        <v>14071971</v>
      </c>
      <c r="R18" s="47">
        <v>14346106</v>
      </c>
    </row>
    <row r="19" spans="1:18" ht="14.1" customHeight="1" x14ac:dyDescent="0.2">
      <c r="A19" s="126" t="s">
        <v>27</v>
      </c>
      <c r="B19" s="126"/>
      <c r="C19" s="61">
        <v>13004101</v>
      </c>
      <c r="D19" s="47">
        <v>13684668</v>
      </c>
      <c r="E19" s="47">
        <v>15351058</v>
      </c>
      <c r="F19" s="47">
        <v>17662228</v>
      </c>
      <c r="G19" s="47">
        <v>16204395</v>
      </c>
      <c r="H19" s="47">
        <v>16888337</v>
      </c>
      <c r="I19" s="61">
        <v>17537025</v>
      </c>
      <c r="J19" s="47">
        <v>18178992</v>
      </c>
      <c r="K19" s="47">
        <v>18854634</v>
      </c>
      <c r="L19" s="61">
        <v>19603612</v>
      </c>
      <c r="M19" s="47">
        <v>19795065</v>
      </c>
      <c r="N19" s="47">
        <v>19684054</v>
      </c>
      <c r="O19" s="47">
        <v>19435423</v>
      </c>
      <c r="P19" s="47">
        <v>18829998</v>
      </c>
      <c r="Q19" s="47">
        <v>17801313</v>
      </c>
      <c r="R19" s="47">
        <v>17732341</v>
      </c>
    </row>
    <row r="20" spans="1:18" ht="14.1" customHeight="1" x14ac:dyDescent="0.2">
      <c r="A20" s="126" t="s">
        <v>28</v>
      </c>
      <c r="B20" s="126"/>
      <c r="C20" s="62">
        <v>0.84</v>
      </c>
      <c r="D20" s="48">
        <v>0.84</v>
      </c>
      <c r="E20" s="48">
        <v>0.83</v>
      </c>
      <c r="F20" s="48">
        <v>0.8</v>
      </c>
      <c r="G20" s="48">
        <v>0.8</v>
      </c>
      <c r="H20" s="48">
        <v>0.8</v>
      </c>
      <c r="I20" s="63">
        <v>0.81</v>
      </c>
      <c r="J20" s="48">
        <v>0.78</v>
      </c>
      <c r="K20" s="48">
        <v>0.77</v>
      </c>
      <c r="L20" s="63">
        <v>0.76</v>
      </c>
      <c r="M20" s="48">
        <v>0.73</v>
      </c>
      <c r="N20" s="48">
        <v>0.71</v>
      </c>
      <c r="O20" s="48">
        <v>0.71</v>
      </c>
      <c r="P20" s="48">
        <v>0.72</v>
      </c>
      <c r="Q20" s="48">
        <v>0.74</v>
      </c>
      <c r="R20" s="48">
        <v>0.75</v>
      </c>
    </row>
    <row r="21" spans="1:18" ht="14.1" customHeight="1" x14ac:dyDescent="0.2">
      <c r="A21" s="126" t="s">
        <v>29</v>
      </c>
      <c r="B21" s="126"/>
      <c r="C21" s="64">
        <v>63.5</v>
      </c>
      <c r="D21" s="49">
        <v>66.900000000000006</v>
      </c>
      <c r="E21" s="49">
        <v>62.2</v>
      </c>
      <c r="F21" s="49">
        <v>63</v>
      </c>
      <c r="G21" s="49">
        <v>75.400000000000006</v>
      </c>
      <c r="H21" s="49">
        <v>74.5</v>
      </c>
      <c r="I21" s="65">
        <v>76</v>
      </c>
      <c r="J21" s="49">
        <v>80.099999999999994</v>
      </c>
      <c r="K21" s="49">
        <v>78.5</v>
      </c>
      <c r="L21" s="65">
        <v>80.5</v>
      </c>
      <c r="M21" s="49">
        <v>77.900000000000006</v>
      </c>
      <c r="N21" s="49">
        <v>78.599999999999994</v>
      </c>
      <c r="O21" s="49">
        <v>78.599999999999994</v>
      </c>
      <c r="P21" s="49">
        <v>81.7</v>
      </c>
      <c r="Q21" s="49">
        <v>81.599999999999994</v>
      </c>
      <c r="R21" s="49">
        <v>86.2</v>
      </c>
    </row>
    <row r="22" spans="1:18" ht="14.1" customHeight="1" x14ac:dyDescent="0.2">
      <c r="A22" s="126" t="s">
        <v>30</v>
      </c>
      <c r="B22" s="126"/>
      <c r="C22" s="64">
        <v>10.7</v>
      </c>
      <c r="D22" s="49">
        <v>10.1</v>
      </c>
      <c r="E22" s="49">
        <v>9.8000000000000007</v>
      </c>
      <c r="F22" s="49">
        <v>9.3000000000000007</v>
      </c>
      <c r="G22" s="49">
        <v>9.9</v>
      </c>
      <c r="H22" s="49">
        <v>9.5</v>
      </c>
      <c r="I22" s="65">
        <v>10.6</v>
      </c>
      <c r="J22" s="49">
        <v>12.1</v>
      </c>
      <c r="K22" s="49">
        <v>13</v>
      </c>
      <c r="L22" s="65">
        <v>13.8</v>
      </c>
      <c r="M22" s="49">
        <v>15.3</v>
      </c>
      <c r="N22" s="49">
        <v>15.6</v>
      </c>
      <c r="O22" s="49">
        <v>15.5</v>
      </c>
      <c r="P22" s="49">
        <v>15</v>
      </c>
      <c r="Q22" s="49">
        <v>14.7</v>
      </c>
      <c r="R22" s="49">
        <v>15.4</v>
      </c>
    </row>
    <row r="23" spans="1:18" ht="14.1" customHeight="1" x14ac:dyDescent="0.2">
      <c r="A23" s="126" t="s">
        <v>31</v>
      </c>
      <c r="B23" s="126"/>
      <c r="C23" s="64">
        <v>12.7</v>
      </c>
      <c r="D23" s="49">
        <v>12.7</v>
      </c>
      <c r="E23" s="49">
        <v>11.9</v>
      </c>
      <c r="F23" s="49">
        <v>10.6</v>
      </c>
      <c r="G23" s="49">
        <v>11.6</v>
      </c>
      <c r="H23" s="49">
        <v>11.2</v>
      </c>
      <c r="I23" s="65">
        <v>11.9</v>
      </c>
      <c r="J23" s="49">
        <v>13.3</v>
      </c>
      <c r="K23" s="49">
        <v>13.8</v>
      </c>
      <c r="L23" s="65">
        <v>13.9</v>
      </c>
      <c r="M23" s="49">
        <v>15.4</v>
      </c>
      <c r="N23" s="49">
        <v>15.3</v>
      </c>
      <c r="O23" s="49">
        <v>14.9</v>
      </c>
      <c r="P23" s="49">
        <v>14.6</v>
      </c>
      <c r="Q23" s="49">
        <v>14.7</v>
      </c>
      <c r="R23" s="49">
        <v>15.3</v>
      </c>
    </row>
    <row r="24" spans="1:18" ht="14.1" customHeight="1" x14ac:dyDescent="0.2">
      <c r="A24" s="126" t="s">
        <v>200</v>
      </c>
      <c r="B24" s="126"/>
      <c r="C24" s="64">
        <v>11.3</v>
      </c>
      <c r="D24" s="49">
        <v>10.4</v>
      </c>
      <c r="E24" s="49">
        <v>9.6999999999999993</v>
      </c>
      <c r="F24" s="49">
        <v>9.1999999999999993</v>
      </c>
      <c r="G24" s="49">
        <v>8.6999999999999993</v>
      </c>
      <c r="H24" s="49">
        <v>8.4</v>
      </c>
      <c r="I24" s="65">
        <v>8.6999999999999993</v>
      </c>
      <c r="J24" s="49">
        <v>9</v>
      </c>
      <c r="K24" s="49">
        <v>9.5</v>
      </c>
      <c r="L24" s="65">
        <v>9.6999999999999993</v>
      </c>
      <c r="M24" s="49">
        <v>10</v>
      </c>
      <c r="N24" s="49">
        <v>10.3</v>
      </c>
      <c r="O24" s="49">
        <v>10.4</v>
      </c>
      <c r="P24" s="49">
        <v>9.8000000000000007</v>
      </c>
      <c r="Q24" s="49">
        <v>9.3000000000000007</v>
      </c>
      <c r="R24" s="49">
        <v>9.3000000000000007</v>
      </c>
    </row>
    <row r="25" spans="1:18" ht="14.1" customHeight="1" x14ac:dyDescent="0.2">
      <c r="A25" s="125" t="s">
        <v>201</v>
      </c>
      <c r="B25" s="125"/>
      <c r="C25" s="44">
        <f>SUM(C26:C28)</f>
        <v>5441989</v>
      </c>
      <c r="D25" s="44">
        <f>SUM(D26:D28)</f>
        <v>5311780</v>
      </c>
      <c r="E25" s="44">
        <f t="shared" ref="E25:Q25" si="5">SUM(E26:E28)</f>
        <v>5796695</v>
      </c>
      <c r="F25" s="44">
        <f t="shared" si="5"/>
        <v>6660341</v>
      </c>
      <c r="G25" s="44">
        <f t="shared" si="5"/>
        <v>5821966</v>
      </c>
      <c r="H25" s="44">
        <f t="shared" si="5"/>
        <v>6793362</v>
      </c>
      <c r="I25" s="44">
        <f t="shared" si="5"/>
        <v>6425960</v>
      </c>
      <c r="J25" s="44">
        <f t="shared" si="5"/>
        <v>5152717</v>
      </c>
      <c r="K25" s="44">
        <f t="shared" si="5"/>
        <v>4564965</v>
      </c>
      <c r="L25" s="44">
        <f t="shared" si="5"/>
        <v>3085541</v>
      </c>
      <c r="M25" s="44">
        <f t="shared" si="5"/>
        <v>3398495</v>
      </c>
      <c r="N25" s="44">
        <f t="shared" si="5"/>
        <v>3765748</v>
      </c>
      <c r="O25" s="44">
        <f t="shared" si="5"/>
        <v>4689209</v>
      </c>
      <c r="P25" s="44">
        <f t="shared" si="5"/>
        <v>4251312</v>
      </c>
      <c r="Q25" s="44">
        <f t="shared" si="5"/>
        <v>4237769</v>
      </c>
      <c r="R25" s="44">
        <f>SUM(R26:R28)</f>
        <v>4058964</v>
      </c>
    </row>
    <row r="26" spans="1:18" ht="14.1" customHeight="1" x14ac:dyDescent="0.15">
      <c r="A26" s="50"/>
      <c r="B26" s="2" t="s">
        <v>10</v>
      </c>
      <c r="C26" s="44">
        <v>666387</v>
      </c>
      <c r="D26" s="43">
        <v>668829</v>
      </c>
      <c r="E26" s="43">
        <v>893525</v>
      </c>
      <c r="F26" s="43">
        <v>890982</v>
      </c>
      <c r="G26" s="43">
        <v>548494</v>
      </c>
      <c r="H26" s="43">
        <v>1017997</v>
      </c>
      <c r="I26" s="44">
        <v>1066772</v>
      </c>
      <c r="J26" s="43">
        <v>1102775</v>
      </c>
      <c r="K26" s="43">
        <v>969031</v>
      </c>
      <c r="L26" s="44">
        <v>631204</v>
      </c>
      <c r="M26" s="43">
        <v>681997</v>
      </c>
      <c r="N26" s="43">
        <v>1132874</v>
      </c>
      <c r="O26" s="43">
        <v>1493954</v>
      </c>
      <c r="P26" s="43">
        <v>1474624</v>
      </c>
      <c r="Q26" s="43">
        <v>1409960</v>
      </c>
      <c r="R26" s="43">
        <v>1480256</v>
      </c>
    </row>
    <row r="27" spans="1:18" ht="14.1" customHeight="1" x14ac:dyDescent="0.15">
      <c r="A27" s="50"/>
      <c r="B27" s="2" t="s">
        <v>11</v>
      </c>
      <c r="C27" s="44">
        <v>1571556</v>
      </c>
      <c r="D27" s="43">
        <v>1691966</v>
      </c>
      <c r="E27" s="43">
        <v>1846779</v>
      </c>
      <c r="F27" s="43">
        <v>1727507</v>
      </c>
      <c r="G27" s="43">
        <v>1495066</v>
      </c>
      <c r="H27" s="43">
        <v>766352</v>
      </c>
      <c r="I27" s="44">
        <v>972708</v>
      </c>
      <c r="J27" s="43">
        <v>755904</v>
      </c>
      <c r="K27" s="43">
        <v>558455</v>
      </c>
      <c r="L27" s="44">
        <v>460073</v>
      </c>
      <c r="M27" s="43">
        <v>260709</v>
      </c>
      <c r="N27" s="43">
        <v>461180</v>
      </c>
      <c r="O27" s="43">
        <v>371667</v>
      </c>
      <c r="P27" s="43">
        <v>271924</v>
      </c>
      <c r="Q27" s="43">
        <v>272103</v>
      </c>
      <c r="R27" s="43">
        <v>272253</v>
      </c>
    </row>
    <row r="28" spans="1:18" ht="14.1" customHeight="1" x14ac:dyDescent="0.15">
      <c r="A28" s="50"/>
      <c r="B28" s="2" t="s">
        <v>12</v>
      </c>
      <c r="C28" s="44">
        <v>3204046</v>
      </c>
      <c r="D28" s="43">
        <v>2950985</v>
      </c>
      <c r="E28" s="43">
        <v>3056391</v>
      </c>
      <c r="F28" s="43">
        <v>4041852</v>
      </c>
      <c r="G28" s="43">
        <v>3778406</v>
      </c>
      <c r="H28" s="43">
        <v>5009013</v>
      </c>
      <c r="I28" s="44">
        <v>4386480</v>
      </c>
      <c r="J28" s="43">
        <v>3294038</v>
      </c>
      <c r="K28" s="43">
        <v>3037479</v>
      </c>
      <c r="L28" s="44">
        <v>1994264</v>
      </c>
      <c r="M28" s="43">
        <v>2455789</v>
      </c>
      <c r="N28" s="43">
        <v>2171694</v>
      </c>
      <c r="O28" s="43">
        <v>2823588</v>
      </c>
      <c r="P28" s="43">
        <v>2504764</v>
      </c>
      <c r="Q28" s="43">
        <v>2555706</v>
      </c>
      <c r="R28" s="43">
        <v>2306455</v>
      </c>
    </row>
    <row r="29" spans="1:18" ht="14.1" customHeight="1" x14ac:dyDescent="0.2">
      <c r="A29" s="125" t="s">
        <v>202</v>
      </c>
      <c r="B29" s="125"/>
      <c r="C29" s="44">
        <v>14376472</v>
      </c>
      <c r="D29" s="43">
        <v>14860172</v>
      </c>
      <c r="E29" s="43">
        <v>15310370</v>
      </c>
      <c r="F29" s="43">
        <v>17924320</v>
      </c>
      <c r="G29" s="43">
        <v>20930405</v>
      </c>
      <c r="H29" s="43">
        <v>23551253</v>
      </c>
      <c r="I29" s="44">
        <v>26417389</v>
      </c>
      <c r="J29" s="43">
        <v>29566488</v>
      </c>
      <c r="K29" s="43">
        <v>31168964</v>
      </c>
      <c r="L29" s="44">
        <v>31031002</v>
      </c>
      <c r="M29" s="43">
        <v>29742162</v>
      </c>
      <c r="N29" s="43">
        <v>27779573</v>
      </c>
      <c r="O29" s="43">
        <v>27310799</v>
      </c>
      <c r="P29" s="43">
        <v>27002718</v>
      </c>
      <c r="Q29" s="43">
        <v>27146900</v>
      </c>
      <c r="R29" s="43">
        <v>27568793</v>
      </c>
    </row>
    <row r="30" spans="1:18" ht="14.1" customHeight="1" x14ac:dyDescent="0.2">
      <c r="A30" s="41"/>
      <c r="B30" s="39" t="s">
        <v>5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450600</v>
      </c>
      <c r="P30" s="43">
        <v>1416900</v>
      </c>
      <c r="Q30" s="43">
        <v>3135800</v>
      </c>
      <c r="R30" s="43">
        <v>4266446</v>
      </c>
    </row>
    <row r="31" spans="1:18" ht="14.1" customHeight="1" x14ac:dyDescent="0.2">
      <c r="A31" s="127" t="s">
        <v>203</v>
      </c>
      <c r="B31" s="127"/>
      <c r="C31" s="44">
        <f>SUM(C32:C35)</f>
        <v>276190</v>
      </c>
      <c r="D31" s="44">
        <f>SUM(D32:D35)</f>
        <v>251786</v>
      </c>
      <c r="E31" s="44">
        <f t="shared" ref="E31:Q31" si="6">SUM(E32:E35)</f>
        <v>769326</v>
      </c>
      <c r="F31" s="44">
        <f t="shared" si="6"/>
        <v>459506</v>
      </c>
      <c r="G31" s="44">
        <f t="shared" si="6"/>
        <v>525574</v>
      </c>
      <c r="H31" s="44">
        <f t="shared" si="6"/>
        <v>138002</v>
      </c>
      <c r="I31" s="44">
        <f t="shared" si="6"/>
        <v>226989</v>
      </c>
      <c r="J31" s="44">
        <f t="shared" si="6"/>
        <v>1434809</v>
      </c>
      <c r="K31" s="44">
        <f t="shared" si="6"/>
        <v>700691</v>
      </c>
      <c r="L31" s="44">
        <f t="shared" si="6"/>
        <v>868177</v>
      </c>
      <c r="M31" s="44">
        <f t="shared" si="6"/>
        <v>235057</v>
      </c>
      <c r="N31" s="44">
        <f t="shared" si="6"/>
        <v>91510</v>
      </c>
      <c r="O31" s="44">
        <f t="shared" si="6"/>
        <v>324705</v>
      </c>
      <c r="P31" s="44">
        <f t="shared" si="6"/>
        <v>571258</v>
      </c>
      <c r="Q31" s="44">
        <f t="shared" si="6"/>
        <v>553595</v>
      </c>
      <c r="R31" s="44">
        <f>SUM(R32:R35)</f>
        <v>330898</v>
      </c>
    </row>
    <row r="32" spans="1:18" ht="14.1" customHeight="1" x14ac:dyDescent="0.2">
      <c r="A32" s="39"/>
      <c r="B32" s="39" t="s">
        <v>6</v>
      </c>
      <c r="C32" s="44">
        <v>276190</v>
      </c>
      <c r="D32" s="43">
        <v>251786</v>
      </c>
      <c r="E32" s="43">
        <v>732426</v>
      </c>
      <c r="F32" s="43">
        <v>421031</v>
      </c>
      <c r="G32" s="43">
        <v>481024</v>
      </c>
      <c r="H32" s="43">
        <v>120677</v>
      </c>
      <c r="I32" s="44">
        <v>179289</v>
      </c>
      <c r="J32" s="43">
        <v>1393309</v>
      </c>
      <c r="K32" s="43">
        <v>629441</v>
      </c>
      <c r="L32" s="44">
        <v>742177</v>
      </c>
      <c r="M32" s="43">
        <v>61928</v>
      </c>
      <c r="N32" s="43">
        <v>52029</v>
      </c>
      <c r="O32" s="43">
        <v>42481</v>
      </c>
      <c r="P32" s="43">
        <v>215644</v>
      </c>
      <c r="Q32" s="43">
        <v>112228</v>
      </c>
      <c r="R32" s="43">
        <v>138564</v>
      </c>
    </row>
    <row r="33" spans="1:18" ht="14.1" customHeight="1" x14ac:dyDescent="0.2">
      <c r="A33" s="41"/>
      <c r="B33" s="39" t="s">
        <v>7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8</v>
      </c>
      <c r="C34" s="44">
        <v>0</v>
      </c>
      <c r="D34" s="43">
        <v>0</v>
      </c>
      <c r="E34" s="43">
        <v>36900</v>
      </c>
      <c r="F34" s="43">
        <v>38475</v>
      </c>
      <c r="G34" s="43">
        <v>44550</v>
      </c>
      <c r="H34" s="43">
        <v>17325</v>
      </c>
      <c r="I34" s="44">
        <v>47700</v>
      </c>
      <c r="J34" s="43">
        <v>41500</v>
      </c>
      <c r="K34" s="43">
        <v>71250</v>
      </c>
      <c r="L34" s="44">
        <v>126000</v>
      </c>
      <c r="M34" s="43">
        <v>173129</v>
      </c>
      <c r="N34" s="43">
        <v>39481</v>
      </c>
      <c r="O34" s="43">
        <v>282224</v>
      </c>
      <c r="P34" s="43">
        <v>355614</v>
      </c>
      <c r="Q34" s="43">
        <v>441367</v>
      </c>
      <c r="R34" s="43">
        <v>192332</v>
      </c>
    </row>
    <row r="35" spans="1:18" ht="14.1" customHeight="1" x14ac:dyDescent="0.2">
      <c r="A35" s="41"/>
      <c r="B35" s="39" t="s">
        <v>9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</v>
      </c>
    </row>
    <row r="36" spans="1:18" ht="14.1" customHeight="1" x14ac:dyDescent="0.2">
      <c r="A36" s="125" t="s">
        <v>204</v>
      </c>
      <c r="B36" s="125"/>
      <c r="C36" s="44">
        <v>163637</v>
      </c>
      <c r="D36" s="43">
        <v>225132</v>
      </c>
      <c r="E36" s="43">
        <v>206987</v>
      </c>
      <c r="F36" s="43">
        <v>175192</v>
      </c>
      <c r="G36" s="43">
        <v>122599</v>
      </c>
      <c r="H36" s="43">
        <v>56873</v>
      </c>
      <c r="I36" s="44">
        <v>47185</v>
      </c>
      <c r="J36" s="43">
        <v>46405</v>
      </c>
      <c r="K36" s="43">
        <v>20443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</row>
    <row r="37" spans="1:18" ht="14.1" customHeight="1" x14ac:dyDescent="0.2">
      <c r="A37" s="125" t="s">
        <v>205</v>
      </c>
      <c r="B37" s="125"/>
      <c r="C37" s="44">
        <v>377293</v>
      </c>
      <c r="D37" s="43">
        <v>395570</v>
      </c>
      <c r="E37" s="43">
        <v>740987</v>
      </c>
      <c r="F37" s="43">
        <v>1094268</v>
      </c>
      <c r="G37" s="43">
        <v>1116696</v>
      </c>
      <c r="H37" s="43">
        <v>1127333</v>
      </c>
      <c r="I37" s="44">
        <v>1134357</v>
      </c>
      <c r="J37" s="43">
        <v>1135988</v>
      </c>
      <c r="K37" s="43">
        <v>1137873</v>
      </c>
      <c r="L37" s="44">
        <v>1138970</v>
      </c>
      <c r="M37" s="43">
        <v>1139378</v>
      </c>
      <c r="N37" s="43">
        <v>1139879</v>
      </c>
      <c r="O37" s="43">
        <v>1139994</v>
      </c>
      <c r="P37" s="43">
        <v>1140165</v>
      </c>
      <c r="Q37" s="43">
        <v>1140289</v>
      </c>
      <c r="R37" s="43">
        <v>1140296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8:B18"/>
    <mergeCell ref="A19:B19"/>
    <mergeCell ref="A20:B20"/>
    <mergeCell ref="A21:B21"/>
    <mergeCell ref="A4:B4"/>
    <mergeCell ref="A5:A15"/>
    <mergeCell ref="A16:B16"/>
    <mergeCell ref="A17:B17"/>
    <mergeCell ref="A36:B36"/>
    <mergeCell ref="A37:B37"/>
    <mergeCell ref="A22:B22"/>
    <mergeCell ref="A23:B23"/>
    <mergeCell ref="A29:B29"/>
    <mergeCell ref="A31:B31"/>
    <mergeCell ref="A24:B24"/>
    <mergeCell ref="A25:B2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325"/>
  <sheetViews>
    <sheetView workbookViewId="0">
      <pane xSplit="2" ySplit="3" topLeftCell="J10" activePane="bottomRight" state="frozen"/>
      <selection pane="topRight" activeCell="C1" sqref="C1"/>
      <selection pane="bottomLeft" activeCell="A4" sqref="A4"/>
      <selection pane="bottomRight"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121</v>
      </c>
      <c r="M1" s="37" t="s">
        <v>199</v>
      </c>
      <c r="Q1" s="37" t="s">
        <v>199</v>
      </c>
    </row>
    <row r="2" spans="1:18" ht="14.1" customHeight="1" x14ac:dyDescent="0.15">
      <c r="M2" s="18" t="s">
        <v>150</v>
      </c>
      <c r="Q2" s="18" t="s">
        <v>150</v>
      </c>
    </row>
    <row r="3" spans="1:18" ht="14.1" customHeight="1" x14ac:dyDescent="0.2">
      <c r="A3" s="39"/>
      <c r="B3" s="39"/>
      <c r="C3" s="39" t="s">
        <v>169</v>
      </c>
      <c r="D3" s="39" t="s">
        <v>170</v>
      </c>
      <c r="E3" s="39" t="s">
        <v>172</v>
      </c>
      <c r="F3" s="39" t="s">
        <v>174</v>
      </c>
      <c r="G3" s="39" t="s">
        <v>176</v>
      </c>
      <c r="H3" s="39" t="s">
        <v>178</v>
      </c>
      <c r="I3" s="59" t="s">
        <v>180</v>
      </c>
      <c r="J3" s="39" t="s">
        <v>182</v>
      </c>
      <c r="K3" s="59" t="s">
        <v>184</v>
      </c>
      <c r="L3" s="59" t="s">
        <v>186</v>
      </c>
      <c r="M3" s="39" t="s">
        <v>188</v>
      </c>
      <c r="N3" s="39" t="s">
        <v>190</v>
      </c>
      <c r="O3" s="39" t="s">
        <v>192</v>
      </c>
      <c r="P3" s="39" t="s">
        <v>194</v>
      </c>
      <c r="Q3" s="39" t="s">
        <v>196</v>
      </c>
      <c r="R3" s="39" t="s">
        <v>161</v>
      </c>
    </row>
    <row r="4" spans="1:18" ht="14.1" customHeight="1" x14ac:dyDescent="0.2">
      <c r="A4" s="125" t="s">
        <v>74</v>
      </c>
      <c r="B4" s="125"/>
      <c r="C4" s="40"/>
      <c r="D4" s="40"/>
      <c r="E4" s="40">
        <v>11186</v>
      </c>
      <c r="F4" s="40">
        <v>11203</v>
      </c>
      <c r="G4" s="40">
        <v>11258</v>
      </c>
      <c r="H4" s="40">
        <v>11240</v>
      </c>
      <c r="I4" s="40">
        <v>11128</v>
      </c>
      <c r="J4" s="40">
        <v>11111</v>
      </c>
      <c r="K4" s="40">
        <v>11004</v>
      </c>
      <c r="L4" s="40">
        <v>10900</v>
      </c>
      <c r="M4" s="40">
        <v>10857</v>
      </c>
      <c r="N4" s="40">
        <v>10817</v>
      </c>
      <c r="O4" s="40">
        <v>10684</v>
      </c>
      <c r="P4" s="40">
        <v>10627</v>
      </c>
      <c r="Q4" s="40">
        <v>10564</v>
      </c>
      <c r="R4" s="40">
        <v>10447</v>
      </c>
    </row>
    <row r="5" spans="1:18" ht="14.1" customHeight="1" x14ac:dyDescent="0.2">
      <c r="A5" s="128" t="s">
        <v>4</v>
      </c>
      <c r="B5" s="42" t="s">
        <v>13</v>
      </c>
      <c r="C5" s="43"/>
      <c r="D5" s="43"/>
      <c r="E5" s="43">
        <v>4469417</v>
      </c>
      <c r="F5" s="43">
        <v>4684070</v>
      </c>
      <c r="G5" s="43">
        <v>4860864</v>
      </c>
      <c r="H5" s="43">
        <v>5015073</v>
      </c>
      <c r="I5" s="44">
        <v>6615348</v>
      </c>
      <c r="J5" s="43">
        <v>5340194</v>
      </c>
      <c r="K5" s="43">
        <v>5395850</v>
      </c>
      <c r="L5" s="43">
        <v>6044301</v>
      </c>
      <c r="M5" s="45">
        <v>5902006</v>
      </c>
      <c r="N5" s="45">
        <v>5300544</v>
      </c>
      <c r="O5" s="45">
        <v>5558396</v>
      </c>
      <c r="P5" s="45">
        <v>7005789</v>
      </c>
      <c r="Q5" s="45">
        <v>4829736</v>
      </c>
      <c r="R5" s="45">
        <v>4713550</v>
      </c>
    </row>
    <row r="6" spans="1:18" ht="14.1" customHeight="1" x14ac:dyDescent="0.2">
      <c r="A6" s="128"/>
      <c r="B6" s="42" t="s">
        <v>14</v>
      </c>
      <c r="C6" s="43"/>
      <c r="D6" s="43"/>
      <c r="E6" s="43">
        <v>4251846</v>
      </c>
      <c r="F6" s="43">
        <v>4476698</v>
      </c>
      <c r="G6" s="43">
        <v>4588350</v>
      </c>
      <c r="H6" s="43">
        <v>4814159</v>
      </c>
      <c r="I6" s="44">
        <v>6389250</v>
      </c>
      <c r="J6" s="43">
        <v>5138849</v>
      </c>
      <c r="K6" s="43">
        <v>5171120</v>
      </c>
      <c r="L6" s="43">
        <v>5797955</v>
      </c>
      <c r="M6" s="45">
        <v>5694074</v>
      </c>
      <c r="N6" s="45">
        <v>5087895</v>
      </c>
      <c r="O6" s="45">
        <v>5354774</v>
      </c>
      <c r="P6" s="45">
        <v>6773154</v>
      </c>
      <c r="Q6" s="45">
        <v>4560111</v>
      </c>
      <c r="R6" s="45">
        <v>4463576</v>
      </c>
    </row>
    <row r="7" spans="1:18" ht="14.1" customHeight="1" x14ac:dyDescent="0.2">
      <c r="A7" s="128"/>
      <c r="B7" s="42" t="s">
        <v>15</v>
      </c>
      <c r="C7" s="44">
        <f>+C5-C6</f>
        <v>0</v>
      </c>
      <c r="D7" s="44">
        <f>+D5-D6</f>
        <v>0</v>
      </c>
      <c r="E7" s="44">
        <f t="shared" ref="E7:K7" si="0">+E5-E6</f>
        <v>217571</v>
      </c>
      <c r="F7" s="44">
        <f t="shared" si="0"/>
        <v>207372</v>
      </c>
      <c r="G7" s="44">
        <f t="shared" si="0"/>
        <v>272514</v>
      </c>
      <c r="H7" s="44">
        <f t="shared" si="0"/>
        <v>200914</v>
      </c>
      <c r="I7" s="44">
        <f t="shared" si="0"/>
        <v>226098</v>
      </c>
      <c r="J7" s="44">
        <f t="shared" si="0"/>
        <v>201345</v>
      </c>
      <c r="K7" s="44">
        <f t="shared" si="0"/>
        <v>224730</v>
      </c>
      <c r="L7" s="44">
        <f>+L5-L6</f>
        <v>246346</v>
      </c>
      <c r="M7" s="44">
        <f>+M5-M6</f>
        <v>207932</v>
      </c>
      <c r="N7" s="44">
        <f>+N5-N6</f>
        <v>212649</v>
      </c>
      <c r="O7" s="44">
        <f>+O5-O6</f>
        <v>203622</v>
      </c>
      <c r="P7" s="44">
        <v>232635</v>
      </c>
      <c r="Q7" s="44">
        <v>269625</v>
      </c>
      <c r="R7" s="44">
        <v>249974</v>
      </c>
    </row>
    <row r="8" spans="1:18" ht="14.1" customHeight="1" x14ac:dyDescent="0.2">
      <c r="A8" s="128"/>
      <c r="B8" s="42" t="s">
        <v>16</v>
      </c>
      <c r="C8" s="43"/>
      <c r="D8" s="43"/>
      <c r="E8" s="43">
        <v>29872</v>
      </c>
      <c r="F8" s="43">
        <v>25920</v>
      </c>
      <c r="G8" s="43">
        <v>74932</v>
      </c>
      <c r="H8" s="43">
        <v>1742</v>
      </c>
      <c r="I8" s="44">
        <v>42604</v>
      </c>
      <c r="J8" s="43">
        <v>12600</v>
      </c>
      <c r="K8" s="43">
        <v>2534</v>
      </c>
      <c r="L8" s="44">
        <v>91564</v>
      </c>
      <c r="M8" s="45">
        <v>8598</v>
      </c>
      <c r="N8" s="45">
        <v>11915</v>
      </c>
      <c r="O8" s="45">
        <v>45831</v>
      </c>
      <c r="P8" s="45">
        <v>44590</v>
      </c>
      <c r="Q8" s="45">
        <v>71217</v>
      </c>
      <c r="R8" s="45">
        <v>105800</v>
      </c>
    </row>
    <row r="9" spans="1:18" ht="14.1" customHeight="1" x14ac:dyDescent="0.2">
      <c r="A9" s="128"/>
      <c r="B9" s="42" t="s">
        <v>17</v>
      </c>
      <c r="C9" s="44">
        <f>+C7-C8</f>
        <v>0</v>
      </c>
      <c r="D9" s="44">
        <f>+D7-D8</f>
        <v>0</v>
      </c>
      <c r="E9" s="44">
        <f t="shared" ref="E9:K9" si="1">+E7-E8</f>
        <v>187699</v>
      </c>
      <c r="F9" s="44">
        <f t="shared" si="1"/>
        <v>181452</v>
      </c>
      <c r="G9" s="44">
        <f t="shared" si="1"/>
        <v>197582</v>
      </c>
      <c r="H9" s="44">
        <f t="shared" si="1"/>
        <v>199172</v>
      </c>
      <c r="I9" s="44">
        <f t="shared" si="1"/>
        <v>183494</v>
      </c>
      <c r="J9" s="44">
        <f t="shared" si="1"/>
        <v>188745</v>
      </c>
      <c r="K9" s="44">
        <f t="shared" si="1"/>
        <v>222196</v>
      </c>
      <c r="L9" s="44">
        <f>+L7-L8</f>
        <v>154782</v>
      </c>
      <c r="M9" s="44">
        <f>+M7-M8</f>
        <v>199334</v>
      </c>
      <c r="N9" s="44">
        <f>+N7-N8</f>
        <v>200734</v>
      </c>
      <c r="O9" s="44">
        <f>+O7-O8</f>
        <v>157791</v>
      </c>
      <c r="P9" s="44">
        <v>188045</v>
      </c>
      <c r="Q9" s="44">
        <v>198408</v>
      </c>
      <c r="R9" s="44">
        <v>144174</v>
      </c>
    </row>
    <row r="10" spans="1:18" ht="14.1" customHeight="1" x14ac:dyDescent="0.2">
      <c r="A10" s="128"/>
      <c r="B10" s="42" t="s">
        <v>18</v>
      </c>
      <c r="C10" s="45"/>
      <c r="D10" s="45"/>
      <c r="E10" s="45">
        <v>31829</v>
      </c>
      <c r="F10" s="45">
        <v>-6247</v>
      </c>
      <c r="G10" s="45">
        <v>16130</v>
      </c>
      <c r="H10" s="45">
        <v>1590</v>
      </c>
      <c r="I10" s="45">
        <v>-15678</v>
      </c>
      <c r="J10" s="45">
        <v>5251</v>
      </c>
      <c r="K10" s="45">
        <v>33451</v>
      </c>
      <c r="L10" s="45">
        <v>-67414</v>
      </c>
      <c r="M10" s="45">
        <v>44552</v>
      </c>
      <c r="N10" s="45">
        <v>1400</v>
      </c>
      <c r="O10" s="45">
        <v>-42943</v>
      </c>
      <c r="P10" s="45">
        <v>30254</v>
      </c>
      <c r="Q10" s="45">
        <v>10363</v>
      </c>
      <c r="R10" s="45">
        <v>-54234</v>
      </c>
    </row>
    <row r="11" spans="1:18" ht="14.1" customHeight="1" x14ac:dyDescent="0.2">
      <c r="A11" s="128"/>
      <c r="B11" s="42" t="s">
        <v>19</v>
      </c>
      <c r="C11" s="43"/>
      <c r="D11" s="43"/>
      <c r="E11" s="43">
        <v>35907</v>
      </c>
      <c r="F11" s="43">
        <v>25582</v>
      </c>
      <c r="G11" s="43">
        <v>189045</v>
      </c>
      <c r="H11" s="43">
        <v>15239</v>
      </c>
      <c r="I11" s="44">
        <v>51186</v>
      </c>
      <c r="J11" s="43">
        <v>5002</v>
      </c>
      <c r="K11" s="43">
        <v>3196</v>
      </c>
      <c r="L11" s="44">
        <v>2463</v>
      </c>
      <c r="M11" s="45">
        <v>1660</v>
      </c>
      <c r="N11" s="45">
        <v>1230</v>
      </c>
      <c r="O11" s="45">
        <v>1277</v>
      </c>
      <c r="P11" s="45">
        <v>262</v>
      </c>
      <c r="Q11" s="45">
        <v>60039</v>
      </c>
      <c r="R11" s="45">
        <v>89133</v>
      </c>
    </row>
    <row r="12" spans="1:18" ht="14.1" customHeight="1" x14ac:dyDescent="0.2">
      <c r="A12" s="128"/>
      <c r="B12" s="42" t="s">
        <v>20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1</v>
      </c>
    </row>
    <row r="13" spans="1:18" ht="14.1" customHeight="1" x14ac:dyDescent="0.2">
      <c r="A13" s="128"/>
      <c r="B13" s="42" t="s">
        <v>21</v>
      </c>
      <c r="C13" s="43"/>
      <c r="D13" s="43"/>
      <c r="E13" s="43">
        <v>32400</v>
      </c>
      <c r="F13" s="43">
        <v>23413</v>
      </c>
      <c r="G13" s="43">
        <v>0</v>
      </c>
      <c r="H13" s="43">
        <v>78310</v>
      </c>
      <c r="I13" s="44">
        <v>0</v>
      </c>
      <c r="J13" s="43">
        <v>150502</v>
      </c>
      <c r="K13" s="43">
        <v>61166</v>
      </c>
      <c r="L13" s="44">
        <v>0</v>
      </c>
      <c r="M13" s="45">
        <v>0</v>
      </c>
      <c r="N13" s="45">
        <v>0</v>
      </c>
      <c r="O13" s="45">
        <v>0</v>
      </c>
      <c r="P13" s="45">
        <v>12711</v>
      </c>
      <c r="Q13" s="45">
        <v>0</v>
      </c>
      <c r="R13" s="45">
        <v>1</v>
      </c>
    </row>
    <row r="14" spans="1:18" ht="14.1" customHeight="1" x14ac:dyDescent="0.2">
      <c r="A14" s="128"/>
      <c r="B14" s="42" t="s">
        <v>22</v>
      </c>
      <c r="C14" s="44">
        <f>+C10+C11+C12-C13</f>
        <v>0</v>
      </c>
      <c r="D14" s="44">
        <f>+D10+D11+D12-D13</f>
        <v>0</v>
      </c>
      <c r="E14" s="44">
        <f t="shared" ref="E14:R14" si="2">+E10+E11+E12-E13</f>
        <v>35336</v>
      </c>
      <c r="F14" s="44">
        <f t="shared" si="2"/>
        <v>-4078</v>
      </c>
      <c r="G14" s="44">
        <f t="shared" si="2"/>
        <v>205175</v>
      </c>
      <c r="H14" s="44">
        <f t="shared" si="2"/>
        <v>-61481</v>
      </c>
      <c r="I14" s="44">
        <f t="shared" si="2"/>
        <v>35508</v>
      </c>
      <c r="J14" s="44">
        <f t="shared" si="2"/>
        <v>-140249</v>
      </c>
      <c r="K14" s="44">
        <f t="shared" si="2"/>
        <v>-24519</v>
      </c>
      <c r="L14" s="44">
        <f t="shared" si="2"/>
        <v>-64951</v>
      </c>
      <c r="M14" s="44">
        <f t="shared" si="2"/>
        <v>46212</v>
      </c>
      <c r="N14" s="44">
        <f t="shared" si="2"/>
        <v>2630</v>
      </c>
      <c r="O14" s="44">
        <f t="shared" si="2"/>
        <v>-41666</v>
      </c>
      <c r="P14" s="44">
        <f t="shared" si="2"/>
        <v>17805</v>
      </c>
      <c r="Q14" s="44">
        <f t="shared" si="2"/>
        <v>70402</v>
      </c>
      <c r="R14" s="44">
        <f t="shared" si="2"/>
        <v>34899</v>
      </c>
    </row>
    <row r="15" spans="1:18" ht="14.1" customHeight="1" x14ac:dyDescent="0.2">
      <c r="A15" s="128"/>
      <c r="B15" s="3" t="s">
        <v>23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6.8121382279853702</v>
      </c>
      <c r="F15" s="46">
        <f t="shared" si="3"/>
        <v>6.0978310511106537</v>
      </c>
      <c r="G15" s="46">
        <f t="shared" si="3"/>
        <v>6.3580848193009913</v>
      </c>
      <c r="H15" s="46">
        <f t="shared" si="3"/>
        <v>6.440035231168979</v>
      </c>
      <c r="I15" s="46">
        <f t="shared" si="3"/>
        <v>5.4016850864754158</v>
      </c>
      <c r="J15" s="46">
        <f t="shared" si="3"/>
        <v>5.757929909112292</v>
      </c>
      <c r="K15" s="46">
        <f t="shared" si="3"/>
        <v>6.4996501475464692</v>
      </c>
      <c r="L15" s="46">
        <f t="shared" si="3"/>
        <v>4.4148867441301274</v>
      </c>
      <c r="M15" s="46">
        <f t="shared" si="3"/>
        <v>5.6424007447944078</v>
      </c>
      <c r="N15" s="46">
        <f t="shared" si="3"/>
        <v>5.6110964047825167</v>
      </c>
      <c r="O15" s="46">
        <f>+O9/O19*100</f>
        <v>4.4624517565330706</v>
      </c>
      <c r="P15" s="46">
        <f>+P9/P19*100</f>
        <v>5.6774489234902283</v>
      </c>
      <c r="Q15" s="46">
        <f>+Q9/Q19*100</f>
        <v>6.3964552686902598</v>
      </c>
      <c r="R15" s="46">
        <f>+R9/R19*100</f>
        <v>4.7611845268603004</v>
      </c>
    </row>
    <row r="16" spans="1:18" ht="14.1" customHeight="1" x14ac:dyDescent="0.2">
      <c r="A16" s="126" t="s">
        <v>24</v>
      </c>
      <c r="B16" s="126"/>
      <c r="C16" s="61"/>
      <c r="D16" s="47"/>
      <c r="E16" s="47">
        <v>1071094</v>
      </c>
      <c r="F16" s="47">
        <v>1081155</v>
      </c>
      <c r="G16" s="47">
        <v>1139817</v>
      </c>
      <c r="H16" s="47">
        <v>1075674</v>
      </c>
      <c r="I16" s="61">
        <v>1121670</v>
      </c>
      <c r="J16" s="47">
        <v>1092809</v>
      </c>
      <c r="K16" s="47">
        <v>1188681</v>
      </c>
      <c r="L16" s="61">
        <v>1226710</v>
      </c>
      <c r="M16" s="47">
        <v>1153765</v>
      </c>
      <c r="N16" s="47">
        <v>1194658</v>
      </c>
      <c r="O16" s="47">
        <v>1344044</v>
      </c>
      <c r="P16" s="47">
        <v>1284039</v>
      </c>
      <c r="Q16" s="47">
        <v>1242652</v>
      </c>
      <c r="R16" s="47">
        <v>1245677</v>
      </c>
    </row>
    <row r="17" spans="1:18" ht="14.1" customHeight="1" x14ac:dyDescent="0.2">
      <c r="A17" s="126" t="s">
        <v>25</v>
      </c>
      <c r="B17" s="126"/>
      <c r="C17" s="61"/>
      <c r="D17" s="47"/>
      <c r="E17" s="47">
        <v>2426576</v>
      </c>
      <c r="F17" s="47">
        <v>2643942</v>
      </c>
      <c r="G17" s="47">
        <v>2757436</v>
      </c>
      <c r="H17" s="47">
        <v>2764424</v>
      </c>
      <c r="I17" s="61">
        <v>3051876</v>
      </c>
      <c r="J17" s="47">
        <v>2940515</v>
      </c>
      <c r="K17" s="47">
        <v>3052874</v>
      </c>
      <c r="L17" s="61">
        <v>3126387</v>
      </c>
      <c r="M17" s="47">
        <v>3178383</v>
      </c>
      <c r="N17" s="47">
        <v>3207543</v>
      </c>
      <c r="O17" s="47">
        <v>3115367</v>
      </c>
      <c r="P17" s="47">
        <v>2913426</v>
      </c>
      <c r="Q17" s="47">
        <v>2722972</v>
      </c>
      <c r="R17" s="47">
        <v>2637339</v>
      </c>
    </row>
    <row r="18" spans="1:18" ht="14.1" customHeight="1" x14ac:dyDescent="0.2">
      <c r="A18" s="126" t="s">
        <v>26</v>
      </c>
      <c r="B18" s="126"/>
      <c r="C18" s="61"/>
      <c r="D18" s="47"/>
      <c r="E18" s="47">
        <v>1405176</v>
      </c>
      <c r="F18" s="47">
        <v>1417685</v>
      </c>
      <c r="G18" s="47">
        <v>1494896</v>
      </c>
      <c r="H18" s="47">
        <v>1408441</v>
      </c>
      <c r="I18" s="61">
        <v>1469416</v>
      </c>
      <c r="J18" s="47">
        <v>1430295</v>
      </c>
      <c r="K18" s="47">
        <v>1557133</v>
      </c>
      <c r="L18" s="61">
        <v>1607565</v>
      </c>
      <c r="M18" s="47">
        <v>1509837</v>
      </c>
      <c r="N18" s="47">
        <v>1564562</v>
      </c>
      <c r="O18" s="47">
        <v>1764093</v>
      </c>
      <c r="P18" s="47">
        <v>1684545</v>
      </c>
      <c r="Q18" s="47">
        <v>1627736</v>
      </c>
      <c r="R18" s="47">
        <v>1630473</v>
      </c>
    </row>
    <row r="19" spans="1:18" ht="14.1" customHeight="1" x14ac:dyDescent="0.2">
      <c r="A19" s="126" t="s">
        <v>27</v>
      </c>
      <c r="B19" s="126"/>
      <c r="C19" s="61"/>
      <c r="D19" s="47"/>
      <c r="E19" s="47">
        <v>2755361</v>
      </c>
      <c r="F19" s="47">
        <v>2975681</v>
      </c>
      <c r="G19" s="47">
        <v>3107571</v>
      </c>
      <c r="H19" s="47">
        <v>3092716</v>
      </c>
      <c r="I19" s="61">
        <v>3396977</v>
      </c>
      <c r="J19" s="47">
        <v>3278001</v>
      </c>
      <c r="K19" s="47">
        <v>3418584</v>
      </c>
      <c r="L19" s="61">
        <v>3505911</v>
      </c>
      <c r="M19" s="47">
        <v>3532787</v>
      </c>
      <c r="N19" s="47">
        <v>3577447</v>
      </c>
      <c r="O19" s="47">
        <v>3535971</v>
      </c>
      <c r="P19" s="47">
        <v>3312139</v>
      </c>
      <c r="Q19" s="47">
        <v>3101843</v>
      </c>
      <c r="R19" s="47">
        <v>3028112</v>
      </c>
    </row>
    <row r="20" spans="1:18" ht="14.1" customHeight="1" x14ac:dyDescent="0.2">
      <c r="A20" s="126" t="s">
        <v>28</v>
      </c>
      <c r="B20" s="126"/>
      <c r="C20" s="62"/>
      <c r="D20" s="48"/>
      <c r="E20" s="48">
        <v>0.39</v>
      </c>
      <c r="F20" s="48">
        <v>0.4</v>
      </c>
      <c r="G20" s="48">
        <v>0.42</v>
      </c>
      <c r="H20" s="48">
        <v>0.4</v>
      </c>
      <c r="I20" s="63">
        <v>0.39</v>
      </c>
      <c r="J20" s="48">
        <v>0.38</v>
      </c>
      <c r="K20" s="48">
        <v>0.38</v>
      </c>
      <c r="L20" s="63">
        <v>0.38</v>
      </c>
      <c r="M20" s="48">
        <v>0.38</v>
      </c>
      <c r="N20" s="48">
        <v>0.37</v>
      </c>
      <c r="O20" s="48">
        <v>0.39</v>
      </c>
      <c r="P20" s="48">
        <v>0.41</v>
      </c>
      <c r="Q20" s="48">
        <v>0.44</v>
      </c>
      <c r="R20" s="48">
        <v>0.46</v>
      </c>
    </row>
    <row r="21" spans="1:18" ht="14.1" customHeight="1" x14ac:dyDescent="0.2">
      <c r="A21" s="126" t="s">
        <v>29</v>
      </c>
      <c r="B21" s="126"/>
      <c r="C21" s="64"/>
      <c r="D21" s="49"/>
      <c r="E21" s="49">
        <v>66.8</v>
      </c>
      <c r="F21" s="49">
        <v>66.900000000000006</v>
      </c>
      <c r="G21" s="49">
        <v>69.900000000000006</v>
      </c>
      <c r="H21" s="49">
        <v>73.599999999999994</v>
      </c>
      <c r="I21" s="65">
        <v>74.3</v>
      </c>
      <c r="J21" s="49">
        <v>79.8</v>
      </c>
      <c r="K21" s="49">
        <v>77.8</v>
      </c>
      <c r="L21" s="65">
        <v>80.599999999999994</v>
      </c>
      <c r="M21" s="49">
        <v>80.5</v>
      </c>
      <c r="N21" s="49">
        <v>79.7</v>
      </c>
      <c r="O21" s="49">
        <v>82.7</v>
      </c>
      <c r="P21" s="49">
        <v>88.1</v>
      </c>
      <c r="Q21" s="49">
        <v>84.3</v>
      </c>
      <c r="R21" s="49">
        <v>89.5</v>
      </c>
    </row>
    <row r="22" spans="1:18" ht="14.1" customHeight="1" x14ac:dyDescent="0.2">
      <c r="A22" s="126" t="s">
        <v>30</v>
      </c>
      <c r="B22" s="126"/>
      <c r="C22" s="64"/>
      <c r="D22" s="49"/>
      <c r="E22" s="49">
        <v>11.1</v>
      </c>
      <c r="F22" s="49">
        <v>10.9</v>
      </c>
      <c r="G22" s="49">
        <v>10.9</v>
      </c>
      <c r="H22" s="49">
        <v>10.5</v>
      </c>
      <c r="I22" s="65">
        <v>9.8000000000000007</v>
      </c>
      <c r="J22" s="49">
        <v>10.8</v>
      </c>
      <c r="K22" s="49">
        <v>11.2</v>
      </c>
      <c r="L22" s="65">
        <v>13.4</v>
      </c>
      <c r="M22" s="49">
        <v>14.5</v>
      </c>
      <c r="N22" s="49">
        <v>14.9</v>
      </c>
      <c r="O22" s="49">
        <v>16.100000000000001</v>
      </c>
      <c r="P22" s="49">
        <v>16.899999999999999</v>
      </c>
      <c r="Q22" s="49">
        <v>15.5</v>
      </c>
      <c r="R22" s="49">
        <v>16</v>
      </c>
    </row>
    <row r="23" spans="1:18" ht="14.1" customHeight="1" x14ac:dyDescent="0.2">
      <c r="A23" s="126" t="s">
        <v>31</v>
      </c>
      <c r="B23" s="126"/>
      <c r="C23" s="64"/>
      <c r="D23" s="49"/>
      <c r="E23" s="49">
        <v>8.9</v>
      </c>
      <c r="F23" s="49">
        <v>8.3000000000000007</v>
      </c>
      <c r="G23" s="49">
        <v>7.7</v>
      </c>
      <c r="H23" s="49">
        <v>7.2</v>
      </c>
      <c r="I23" s="65">
        <v>6.2</v>
      </c>
      <c r="J23" s="49">
        <v>7.7</v>
      </c>
      <c r="K23" s="49">
        <v>7.8</v>
      </c>
      <c r="L23" s="65">
        <v>10.4</v>
      </c>
      <c r="M23" s="49">
        <v>12</v>
      </c>
      <c r="N23" s="49">
        <v>13.4</v>
      </c>
      <c r="O23" s="49">
        <v>14</v>
      </c>
      <c r="P23" s="49">
        <v>15.3</v>
      </c>
      <c r="Q23" s="49">
        <v>14.8</v>
      </c>
      <c r="R23" s="49">
        <v>15.6</v>
      </c>
    </row>
    <row r="24" spans="1:18" ht="14.1" customHeight="1" x14ac:dyDescent="0.2">
      <c r="A24" s="126" t="s">
        <v>200</v>
      </c>
      <c r="B24" s="126"/>
      <c r="C24" s="64"/>
      <c r="D24" s="49"/>
      <c r="E24" s="49">
        <v>7.9</v>
      </c>
      <c r="F24" s="49">
        <v>7.7</v>
      </c>
      <c r="G24" s="49">
        <v>7.2</v>
      </c>
      <c r="H24" s="49">
        <v>6.6</v>
      </c>
      <c r="I24" s="65">
        <v>5.9</v>
      </c>
      <c r="J24" s="49">
        <v>5.8</v>
      </c>
      <c r="K24" s="49">
        <v>5.7</v>
      </c>
      <c r="L24" s="65">
        <v>6.9</v>
      </c>
      <c r="M24" s="49">
        <v>7.8</v>
      </c>
      <c r="N24" s="49">
        <v>8.6999999999999993</v>
      </c>
      <c r="O24" s="49">
        <v>8.9</v>
      </c>
      <c r="P24" s="49">
        <v>9</v>
      </c>
      <c r="Q24" s="49">
        <v>8.8000000000000007</v>
      </c>
      <c r="R24" s="49">
        <v>8.6</v>
      </c>
    </row>
    <row r="25" spans="1:18" ht="14.1" customHeight="1" x14ac:dyDescent="0.2">
      <c r="A25" s="125" t="s">
        <v>201</v>
      </c>
      <c r="B25" s="125"/>
      <c r="C25" s="44">
        <f>SUM(C26:C28)</f>
        <v>0</v>
      </c>
      <c r="D25" s="44">
        <f>SUM(D26:D28)</f>
        <v>0</v>
      </c>
      <c r="E25" s="44">
        <f t="shared" ref="E25:Q25" si="4">SUM(E26:E28)</f>
        <v>1744515</v>
      </c>
      <c r="F25" s="44">
        <f t="shared" si="4"/>
        <v>2242273</v>
      </c>
      <c r="G25" s="44">
        <f t="shared" si="4"/>
        <v>2645924</v>
      </c>
      <c r="H25" s="44">
        <f t="shared" si="4"/>
        <v>2603576</v>
      </c>
      <c r="I25" s="44">
        <f t="shared" si="4"/>
        <v>2590614</v>
      </c>
      <c r="J25" s="44">
        <f t="shared" si="4"/>
        <v>2706021</v>
      </c>
      <c r="K25" s="44">
        <f t="shared" si="4"/>
        <v>2854631</v>
      </c>
      <c r="L25" s="44">
        <f t="shared" si="4"/>
        <v>2765683</v>
      </c>
      <c r="M25" s="44">
        <f t="shared" si="4"/>
        <v>2772646</v>
      </c>
      <c r="N25" s="44">
        <f t="shared" si="4"/>
        <v>2896771</v>
      </c>
      <c r="O25" s="44">
        <f t="shared" si="4"/>
        <v>2676471</v>
      </c>
      <c r="P25" s="44">
        <f t="shared" si="4"/>
        <v>1662560</v>
      </c>
      <c r="Q25" s="44">
        <f t="shared" si="4"/>
        <v>1860849</v>
      </c>
      <c r="R25" s="44">
        <f>SUM(R26:R28)</f>
        <v>1847303</v>
      </c>
    </row>
    <row r="26" spans="1:18" ht="14.1" customHeight="1" x14ac:dyDescent="0.15">
      <c r="A26" s="50"/>
      <c r="B26" s="2" t="s">
        <v>10</v>
      </c>
      <c r="C26" s="44"/>
      <c r="D26" s="43"/>
      <c r="E26" s="43">
        <v>513507</v>
      </c>
      <c r="F26" s="43">
        <v>515676</v>
      </c>
      <c r="G26" s="43">
        <v>704721</v>
      </c>
      <c r="H26" s="43">
        <v>641650</v>
      </c>
      <c r="I26" s="44">
        <v>692836</v>
      </c>
      <c r="J26" s="43">
        <v>547336</v>
      </c>
      <c r="K26" s="43">
        <v>489366</v>
      </c>
      <c r="L26" s="44">
        <v>492009</v>
      </c>
      <c r="M26" s="43">
        <v>493669</v>
      </c>
      <c r="N26" s="43">
        <v>494899</v>
      </c>
      <c r="O26" s="43">
        <v>496176</v>
      </c>
      <c r="P26" s="43">
        <v>483727</v>
      </c>
      <c r="Q26" s="43">
        <v>543766</v>
      </c>
      <c r="R26" s="43">
        <v>632899</v>
      </c>
    </row>
    <row r="27" spans="1:18" ht="14.1" customHeight="1" x14ac:dyDescent="0.15">
      <c r="A27" s="50"/>
      <c r="B27" s="2" t="s">
        <v>11</v>
      </c>
      <c r="C27" s="44"/>
      <c r="D27" s="43"/>
      <c r="E27" s="43">
        <v>201020</v>
      </c>
      <c r="F27" s="43">
        <v>208114</v>
      </c>
      <c r="G27" s="43">
        <v>198065</v>
      </c>
      <c r="H27" s="43">
        <v>192788</v>
      </c>
      <c r="I27" s="44">
        <v>191221</v>
      </c>
      <c r="J27" s="43">
        <v>185265</v>
      </c>
      <c r="K27" s="43">
        <v>177918</v>
      </c>
      <c r="L27" s="44">
        <v>169185</v>
      </c>
      <c r="M27" s="43">
        <v>160316</v>
      </c>
      <c r="N27" s="43">
        <v>152387</v>
      </c>
      <c r="O27" s="43">
        <v>152798</v>
      </c>
      <c r="P27" s="43">
        <v>145145</v>
      </c>
      <c r="Q27" s="43">
        <v>145148</v>
      </c>
      <c r="R27" s="43">
        <v>139141</v>
      </c>
    </row>
    <row r="28" spans="1:18" ht="14.1" customHeight="1" x14ac:dyDescent="0.15">
      <c r="A28" s="50"/>
      <c r="B28" s="2" t="s">
        <v>12</v>
      </c>
      <c r="C28" s="44"/>
      <c r="D28" s="43"/>
      <c r="E28" s="43">
        <v>1029988</v>
      </c>
      <c r="F28" s="43">
        <v>1518483</v>
      </c>
      <c r="G28" s="43">
        <v>1743138</v>
      </c>
      <c r="H28" s="43">
        <v>1769138</v>
      </c>
      <c r="I28" s="44">
        <v>1706557</v>
      </c>
      <c r="J28" s="43">
        <v>1973420</v>
      </c>
      <c r="K28" s="43">
        <v>2187347</v>
      </c>
      <c r="L28" s="44">
        <v>2104489</v>
      </c>
      <c r="M28" s="43">
        <v>2118661</v>
      </c>
      <c r="N28" s="43">
        <v>2249485</v>
      </c>
      <c r="O28" s="43">
        <v>2027497</v>
      </c>
      <c r="P28" s="43">
        <v>1033688</v>
      </c>
      <c r="Q28" s="43">
        <v>1171935</v>
      </c>
      <c r="R28" s="43">
        <v>1075263</v>
      </c>
    </row>
    <row r="29" spans="1:18" ht="14.1" customHeight="1" x14ac:dyDescent="0.2">
      <c r="A29" s="125" t="s">
        <v>202</v>
      </c>
      <c r="B29" s="125"/>
      <c r="C29" s="44"/>
      <c r="D29" s="43"/>
      <c r="E29" s="43">
        <v>2427972</v>
      </c>
      <c r="F29" s="43">
        <v>2387688</v>
      </c>
      <c r="G29" s="43">
        <v>2433403</v>
      </c>
      <c r="H29" s="43">
        <v>2460395</v>
      </c>
      <c r="I29" s="44">
        <v>3470175</v>
      </c>
      <c r="J29" s="43">
        <v>3840511</v>
      </c>
      <c r="K29" s="43">
        <v>4193594</v>
      </c>
      <c r="L29" s="44">
        <v>4598810</v>
      </c>
      <c r="M29" s="43">
        <v>4625187</v>
      </c>
      <c r="N29" s="43">
        <v>4558689</v>
      </c>
      <c r="O29" s="43">
        <v>4525895</v>
      </c>
      <c r="P29" s="43">
        <v>4747184</v>
      </c>
      <c r="Q29" s="43">
        <v>4739859</v>
      </c>
      <c r="R29" s="43">
        <v>4588758</v>
      </c>
    </row>
    <row r="30" spans="1:18" ht="14.1" customHeight="1" x14ac:dyDescent="0.2">
      <c r="A30" s="41"/>
      <c r="B30" s="39" t="s">
        <v>243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96600</v>
      </c>
      <c r="P30" s="43">
        <v>292000</v>
      </c>
      <c r="Q30" s="43">
        <v>660800</v>
      </c>
      <c r="R30" s="43">
        <v>922800</v>
      </c>
    </row>
    <row r="31" spans="1:18" ht="14.1" customHeight="1" x14ac:dyDescent="0.2">
      <c r="A31" s="127" t="s">
        <v>203</v>
      </c>
      <c r="B31" s="127"/>
      <c r="C31" s="44">
        <f>SUM(C32:C35)</f>
        <v>0</v>
      </c>
      <c r="D31" s="44">
        <f>SUM(D32:D35)</f>
        <v>0</v>
      </c>
      <c r="E31" s="44">
        <f t="shared" ref="E31:Q31" si="5">SUM(E32:E35)</f>
        <v>0</v>
      </c>
      <c r="F31" s="44">
        <f t="shared" si="5"/>
        <v>0</v>
      </c>
      <c r="G31" s="44">
        <f t="shared" si="5"/>
        <v>75000</v>
      </c>
      <c r="H31" s="44">
        <f t="shared" si="5"/>
        <v>20000</v>
      </c>
      <c r="I31" s="44">
        <f t="shared" si="5"/>
        <v>45000</v>
      </c>
      <c r="J31" s="44">
        <f t="shared" si="5"/>
        <v>0</v>
      </c>
      <c r="K31" s="44">
        <f t="shared" si="5"/>
        <v>9000</v>
      </c>
      <c r="L31" s="44">
        <f t="shared" si="5"/>
        <v>0</v>
      </c>
      <c r="M31" s="44">
        <f t="shared" si="5"/>
        <v>7000</v>
      </c>
      <c r="N31" s="44">
        <f t="shared" si="5"/>
        <v>0</v>
      </c>
      <c r="O31" s="44">
        <f t="shared" si="5"/>
        <v>0</v>
      </c>
      <c r="P31" s="44">
        <f t="shared" si="5"/>
        <v>400000</v>
      </c>
      <c r="Q31" s="44">
        <f t="shared" si="5"/>
        <v>266620</v>
      </c>
      <c r="R31" s="44">
        <f>SUM(R32:R35)</f>
        <v>192003</v>
      </c>
    </row>
    <row r="32" spans="1:18" ht="14.1" customHeight="1" x14ac:dyDescent="0.2">
      <c r="A32" s="39"/>
      <c r="B32" s="39" t="s">
        <v>6</v>
      </c>
      <c r="C32" s="44"/>
      <c r="D32" s="43"/>
      <c r="E32" s="43">
        <v>0</v>
      </c>
      <c r="F32" s="43">
        <v>0</v>
      </c>
      <c r="G32" s="43">
        <v>75000</v>
      </c>
      <c r="H32" s="43">
        <v>0</v>
      </c>
      <c r="I32" s="44">
        <v>45000</v>
      </c>
      <c r="J32" s="43">
        <v>0</v>
      </c>
      <c r="K32" s="43">
        <v>9000</v>
      </c>
      <c r="L32" s="44">
        <v>0</v>
      </c>
      <c r="M32" s="43">
        <v>7000</v>
      </c>
      <c r="N32" s="43">
        <v>0</v>
      </c>
      <c r="O32" s="43">
        <v>0</v>
      </c>
      <c r="P32" s="43">
        <v>0</v>
      </c>
      <c r="Q32" s="43">
        <v>0</v>
      </c>
      <c r="R32" s="43">
        <v>1</v>
      </c>
    </row>
    <row r="33" spans="1:18" ht="14.1" customHeight="1" x14ac:dyDescent="0.2">
      <c r="A33" s="41"/>
      <c r="B33" s="39" t="s">
        <v>7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8</v>
      </c>
      <c r="C34" s="44"/>
      <c r="D34" s="43"/>
      <c r="E34" s="43">
        <v>0</v>
      </c>
      <c r="F34" s="43">
        <v>0</v>
      </c>
      <c r="G34" s="43">
        <v>0</v>
      </c>
      <c r="H34" s="43">
        <v>20000</v>
      </c>
      <c r="I34" s="44">
        <v>0</v>
      </c>
      <c r="J34" s="43">
        <v>0</v>
      </c>
      <c r="K34" s="43">
        <v>0</v>
      </c>
      <c r="L34" s="44">
        <v>0</v>
      </c>
      <c r="M34" s="43">
        <v>0</v>
      </c>
      <c r="N34" s="43">
        <v>0</v>
      </c>
      <c r="O34" s="43">
        <v>0</v>
      </c>
      <c r="P34" s="43">
        <v>400000</v>
      </c>
      <c r="Q34" s="43">
        <v>266620</v>
      </c>
      <c r="R34" s="43">
        <v>192000</v>
      </c>
    </row>
    <row r="35" spans="1:18" ht="14.1" customHeight="1" x14ac:dyDescent="0.2">
      <c r="A35" s="41"/>
      <c r="B35" s="39" t="s">
        <v>9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</v>
      </c>
    </row>
    <row r="36" spans="1:18" ht="14.1" customHeight="1" x14ac:dyDescent="0.2">
      <c r="A36" s="125" t="s">
        <v>204</v>
      </c>
      <c r="B36" s="125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</row>
    <row r="37" spans="1:18" ht="14.1" customHeight="1" x14ac:dyDescent="0.2">
      <c r="A37" s="125" t="s">
        <v>205</v>
      </c>
      <c r="B37" s="125"/>
      <c r="C37" s="44"/>
      <c r="D37" s="43"/>
      <c r="E37" s="43">
        <v>318701</v>
      </c>
      <c r="F37" s="43">
        <v>373857</v>
      </c>
      <c r="G37" s="43">
        <v>384039</v>
      </c>
      <c r="H37" s="43">
        <v>389904</v>
      </c>
      <c r="I37" s="44">
        <v>392710</v>
      </c>
      <c r="J37" s="43">
        <v>394920</v>
      </c>
      <c r="K37" s="43">
        <v>396831</v>
      </c>
      <c r="L37" s="44">
        <v>398614</v>
      </c>
      <c r="M37" s="43">
        <v>399787</v>
      </c>
      <c r="N37" s="43">
        <v>400730</v>
      </c>
      <c r="O37" s="43">
        <v>400730</v>
      </c>
      <c r="P37" s="43">
        <v>401738</v>
      </c>
      <c r="Q37" s="43">
        <v>401746</v>
      </c>
      <c r="R37" s="43">
        <v>401753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8:B18"/>
    <mergeCell ref="A19:B19"/>
    <mergeCell ref="A20:B20"/>
    <mergeCell ref="A21:B21"/>
    <mergeCell ref="A4:B4"/>
    <mergeCell ref="A5:A15"/>
    <mergeCell ref="A16:B16"/>
    <mergeCell ref="A17:B17"/>
    <mergeCell ref="A36:B36"/>
    <mergeCell ref="A37:B37"/>
    <mergeCell ref="A22:B22"/>
    <mergeCell ref="A23:B23"/>
    <mergeCell ref="A29:B29"/>
    <mergeCell ref="A31:B31"/>
    <mergeCell ref="A24:B24"/>
    <mergeCell ref="A25:B2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56"/>
  <sheetViews>
    <sheetView view="pageBreakPreview" zoomScaleNormal="100" zoomScaleSheetLayoutView="100" workbookViewId="0">
      <pane xSplit="1" ySplit="3" topLeftCell="P15" activePane="bottomRight" state="frozen"/>
      <selection pane="topRight" activeCell="B1" sqref="B1"/>
      <selection pane="bottomLeft" activeCell="A2" sqref="A2"/>
      <selection pane="bottomRight" activeCell="R32" sqref="R32"/>
    </sheetView>
  </sheetViews>
  <sheetFormatPr defaultColWidth="9" defaultRowHeight="12" x14ac:dyDescent="0.15"/>
  <cols>
    <col min="1" max="1" width="24.77734375" style="76" customWidth="1"/>
    <col min="2" max="3" width="8.6640625" style="76" hidden="1" customWidth="1"/>
    <col min="4" max="25" width="9.77734375" style="76" customWidth="1"/>
    <col min="26" max="32" width="9.77734375" style="102" customWidth="1"/>
    <col min="33" max="35" width="8.6640625" style="76" customWidth="1"/>
    <col min="36" max="16384" width="9" style="76"/>
  </cols>
  <sheetData>
    <row r="1" spans="1:32" ht="15" customHeight="1" x14ac:dyDescent="0.2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101" t="s">
        <v>168</v>
      </c>
      <c r="L1" s="101"/>
      <c r="M1" s="74"/>
      <c r="N1" s="74"/>
      <c r="O1" s="74"/>
      <c r="P1" s="74"/>
      <c r="Q1" s="74"/>
      <c r="U1" s="101" t="s">
        <v>168</v>
      </c>
      <c r="V1" s="101"/>
      <c r="X1" s="75"/>
      <c r="Y1" s="75"/>
      <c r="Z1" s="101"/>
      <c r="AA1" s="101"/>
      <c r="AB1" s="101"/>
      <c r="AD1" s="101"/>
      <c r="AE1" s="101" t="s">
        <v>168</v>
      </c>
      <c r="AF1" s="101"/>
    </row>
    <row r="2" spans="1:32" ht="12" customHeight="1" x14ac:dyDescent="0.15">
      <c r="K2" s="102"/>
      <c r="L2" s="143" t="s">
        <v>220</v>
      </c>
      <c r="N2" s="77" t="s">
        <v>206</v>
      </c>
      <c r="O2" s="77"/>
      <c r="P2" s="77"/>
      <c r="Q2" s="77"/>
      <c r="U2" s="102"/>
      <c r="V2" s="143" t="s">
        <v>220</v>
      </c>
      <c r="AF2" s="143" t="s">
        <v>220</v>
      </c>
    </row>
    <row r="3" spans="1:32" s="99" customFormat="1" ht="15" customHeight="1" x14ac:dyDescent="0.2">
      <c r="A3" s="39"/>
      <c r="B3" s="67" t="s">
        <v>169</v>
      </c>
      <c r="C3" s="67" t="s">
        <v>171</v>
      </c>
      <c r="D3" s="131" t="s">
        <v>173</v>
      </c>
      <c r="E3" s="131" t="s">
        <v>175</v>
      </c>
      <c r="F3" s="131" t="s">
        <v>177</v>
      </c>
      <c r="G3" s="131" t="s">
        <v>179</v>
      </c>
      <c r="H3" s="131" t="s">
        <v>181</v>
      </c>
      <c r="I3" s="131" t="s">
        <v>183</v>
      </c>
      <c r="J3" s="132" t="s">
        <v>215</v>
      </c>
      <c r="K3" s="132" t="s">
        <v>216</v>
      </c>
      <c r="L3" s="131" t="s">
        <v>217</v>
      </c>
      <c r="M3" s="131" t="s">
        <v>218</v>
      </c>
      <c r="N3" s="131" t="s">
        <v>193</v>
      </c>
      <c r="O3" s="131" t="s">
        <v>195</v>
      </c>
      <c r="P3" s="131" t="s">
        <v>197</v>
      </c>
      <c r="Q3" s="131" t="s">
        <v>198</v>
      </c>
      <c r="R3" s="39" t="s">
        <v>165</v>
      </c>
      <c r="S3" s="39" t="s">
        <v>219</v>
      </c>
      <c r="T3" s="39" t="s">
        <v>221</v>
      </c>
      <c r="U3" s="39" t="s">
        <v>229</v>
      </c>
      <c r="V3" s="39" t="s">
        <v>230</v>
      </c>
      <c r="W3" s="39" t="s">
        <v>231</v>
      </c>
      <c r="X3" s="39" t="s">
        <v>232</v>
      </c>
      <c r="Y3" s="39" t="s">
        <v>234</v>
      </c>
      <c r="Z3" s="103" t="s">
        <v>235</v>
      </c>
      <c r="AA3" s="103" t="s">
        <v>239</v>
      </c>
      <c r="AB3" s="103" t="s">
        <v>240</v>
      </c>
      <c r="AC3" s="103" t="s">
        <v>242</v>
      </c>
      <c r="AD3" s="103" t="s">
        <v>246</v>
      </c>
      <c r="AE3" s="103" t="str">
        <f>財政指標!AF3</f>
        <v>１８(H30)</v>
      </c>
      <c r="AF3" s="103" t="str">
        <f>財政指標!AG3</f>
        <v>１９(R１)</v>
      </c>
    </row>
    <row r="4" spans="1:32" ht="15" customHeight="1" x14ac:dyDescent="0.15">
      <c r="A4" s="78" t="s">
        <v>98</v>
      </c>
      <c r="B4" s="79"/>
      <c r="C4" s="79"/>
      <c r="D4" s="138">
        <f>歳入・旧鹿沼市!D4+歳入・旧粟野町!D4</f>
        <v>13781457</v>
      </c>
      <c r="E4" s="138">
        <f>歳入・旧鹿沼市!E4+歳入・旧粟野町!E4</f>
        <v>14445548</v>
      </c>
      <c r="F4" s="138">
        <f>歳入・旧鹿沼市!F4+歳入・旧粟野町!F4</f>
        <v>14244461</v>
      </c>
      <c r="G4" s="138">
        <f>歳入・旧鹿沼市!G4+歳入・旧粟野町!G4</f>
        <v>13568557</v>
      </c>
      <c r="H4" s="138">
        <f>歳入・旧鹿沼市!H4+歳入・旧粟野町!H4</f>
        <v>13960852</v>
      </c>
      <c r="I4" s="138">
        <f>歳入・旧鹿沼市!I4+歳入・旧粟野町!I4</f>
        <v>14109642</v>
      </c>
      <c r="J4" s="138">
        <f>歳入・旧鹿沼市!J4+歳入・旧粟野町!J4</f>
        <v>14991742</v>
      </c>
      <c r="K4" s="138">
        <f>歳入・旧鹿沼市!K4+歳入・旧粟野町!K4</f>
        <v>14619116</v>
      </c>
      <c r="L4" s="138">
        <f>歳入・旧鹿沼市!L4+歳入・旧粟野町!L4</f>
        <v>14631901</v>
      </c>
      <c r="M4" s="138">
        <f>歳入・旧鹿沼市!M4+歳入・旧粟野町!M4</f>
        <v>14325726</v>
      </c>
      <c r="N4" s="138">
        <f>歳入・旧鹿沼市!N4+歳入・旧粟野町!N4</f>
        <v>14524204</v>
      </c>
      <c r="O4" s="138">
        <f>歳入・旧鹿沼市!O4+歳入・旧粟野町!O4</f>
        <v>14329359</v>
      </c>
      <c r="P4" s="138">
        <f>歳入・旧鹿沼市!P4+歳入・旧粟野町!P4</f>
        <v>13823127</v>
      </c>
      <c r="Q4" s="138">
        <f>歳入・旧鹿沼市!Q4+歳入・旧粟野町!Q4</f>
        <v>13546154</v>
      </c>
      <c r="R4" s="80">
        <v>13946617</v>
      </c>
      <c r="S4" s="80">
        <v>14420446</v>
      </c>
      <c r="T4" s="80">
        <v>15409271</v>
      </c>
      <c r="U4" s="80">
        <v>15429912</v>
      </c>
      <c r="V4" s="80">
        <v>14578993</v>
      </c>
      <c r="W4" s="80">
        <v>14368419</v>
      </c>
      <c r="X4" s="80">
        <v>14302280</v>
      </c>
      <c r="Y4" s="80">
        <v>14167070</v>
      </c>
      <c r="Z4" s="100">
        <v>14362744</v>
      </c>
      <c r="AA4" s="100">
        <v>14569528</v>
      </c>
      <c r="AB4" s="105">
        <v>14092236</v>
      </c>
      <c r="AC4" s="105">
        <v>14391799</v>
      </c>
      <c r="AD4" s="105">
        <v>14437699</v>
      </c>
      <c r="AE4" s="105">
        <v>14480543</v>
      </c>
      <c r="AF4" s="105">
        <v>14554337</v>
      </c>
    </row>
    <row r="5" spans="1:32" ht="15" customHeight="1" x14ac:dyDescent="0.15">
      <c r="A5" s="78" t="s">
        <v>99</v>
      </c>
      <c r="B5" s="79"/>
      <c r="C5" s="79"/>
      <c r="D5" s="138">
        <f>歳入・旧鹿沼市!D5+歳入・旧粟野町!D5</f>
        <v>807432</v>
      </c>
      <c r="E5" s="138">
        <f>歳入・旧鹿沼市!E5+歳入・旧粟野町!E5</f>
        <v>858990</v>
      </c>
      <c r="F5" s="138">
        <f>歳入・旧鹿沼市!F5+歳入・旧粟野町!F5</f>
        <v>930916</v>
      </c>
      <c r="G5" s="138">
        <f>歳入・旧鹿沼市!G5+歳入・旧粟野町!G5</f>
        <v>940072</v>
      </c>
      <c r="H5" s="138">
        <f>歳入・旧鹿沼市!H5+歳入・旧粟野町!H5</f>
        <v>965692</v>
      </c>
      <c r="I5" s="138">
        <f>歳入・旧鹿沼市!I5+歳入・旧粟野町!I5</f>
        <v>995694</v>
      </c>
      <c r="J5" s="138">
        <f>歳入・旧鹿沼市!J5+歳入・旧粟野町!J5</f>
        <v>657726</v>
      </c>
      <c r="K5" s="138">
        <f>歳入・旧鹿沼市!K5+歳入・旧粟野町!K5</f>
        <v>481503</v>
      </c>
      <c r="L5" s="138">
        <f>歳入・旧鹿沼市!L5+歳入・旧粟野町!L5</f>
        <v>494327</v>
      </c>
      <c r="M5" s="138">
        <f>歳入・旧鹿沼市!M5+歳入・旧粟野町!M5</f>
        <v>503235</v>
      </c>
      <c r="N5" s="138">
        <f>歳入・旧鹿沼市!N5+歳入・旧粟野町!N5</f>
        <v>502388</v>
      </c>
      <c r="O5" s="138">
        <f>歳入・旧鹿沼市!O5+歳入・旧粟野町!O5</f>
        <v>521227</v>
      </c>
      <c r="P5" s="138">
        <f>歳入・旧鹿沼市!P5+歳入・旧粟野町!P5</f>
        <v>547321</v>
      </c>
      <c r="Q5" s="138">
        <f>歳入・旧鹿沼市!Q5+歳入・旧粟野町!Q5</f>
        <v>754582</v>
      </c>
      <c r="R5" s="80">
        <v>924469</v>
      </c>
      <c r="S5" s="80">
        <v>1283707</v>
      </c>
      <c r="T5" s="80">
        <v>518329</v>
      </c>
      <c r="U5" s="80">
        <v>485218</v>
      </c>
      <c r="V5" s="80">
        <v>454401</v>
      </c>
      <c r="W5" s="80">
        <v>440472</v>
      </c>
      <c r="X5" s="80">
        <v>431634</v>
      </c>
      <c r="Y5" s="80">
        <v>407234</v>
      </c>
      <c r="Z5" s="100">
        <v>392036</v>
      </c>
      <c r="AA5" s="100">
        <v>376343</v>
      </c>
      <c r="AB5" s="100">
        <v>394916</v>
      </c>
      <c r="AC5" s="100">
        <v>394087</v>
      </c>
      <c r="AD5" s="100">
        <v>396176</v>
      </c>
      <c r="AE5" s="100">
        <v>400778</v>
      </c>
      <c r="AF5" s="100">
        <v>432793</v>
      </c>
    </row>
    <row r="6" spans="1:32" ht="15" customHeight="1" x14ac:dyDescent="0.15">
      <c r="A6" s="78" t="s">
        <v>162</v>
      </c>
      <c r="B6" s="79"/>
      <c r="C6" s="79"/>
      <c r="D6" s="138">
        <f>歳入・旧鹿沼市!D6+歳入・旧粟野町!D6</f>
        <v>478021</v>
      </c>
      <c r="E6" s="138">
        <f>歳入・旧鹿沼市!E6+歳入・旧粟野町!E6</f>
        <v>344933</v>
      </c>
      <c r="F6" s="138">
        <f>歳入・旧鹿沼市!F6+歳入・旧粟野町!F6</f>
        <v>367208</v>
      </c>
      <c r="G6" s="138">
        <f>歳入・旧鹿沼市!G6+歳入・旧粟野町!G6</f>
        <v>478216</v>
      </c>
      <c r="H6" s="138">
        <f>歳入・旧鹿沼市!H6+歳入・旧粟野町!H6</f>
        <v>335616</v>
      </c>
      <c r="I6" s="138">
        <f>歳入・旧鹿沼市!I6+歳入・旧粟野町!I6</f>
        <v>186077</v>
      </c>
      <c r="J6" s="138">
        <f>歳入・旧鹿沼市!J6+歳入・旧粟野町!J6</f>
        <v>147526</v>
      </c>
      <c r="K6" s="138">
        <f>歳入・旧鹿沼市!K6+歳入・旧粟野町!K6</f>
        <v>118187</v>
      </c>
      <c r="L6" s="138">
        <f>歳入・旧鹿沼市!L6+歳入・旧粟野町!L6</f>
        <v>110940</v>
      </c>
      <c r="M6" s="138">
        <f>歳入・旧鹿沼市!M6+歳入・旧粟野町!M6</f>
        <v>470159</v>
      </c>
      <c r="N6" s="138">
        <f>歳入・旧鹿沼市!N6+歳入・旧粟野町!N6</f>
        <v>473919</v>
      </c>
      <c r="O6" s="138">
        <f>歳入・旧鹿沼市!O6+歳入・旧粟野町!O6</f>
        <v>149466</v>
      </c>
      <c r="P6" s="138">
        <f>歳入・旧鹿沼市!P6+歳入・旧粟野町!P6</f>
        <v>102491</v>
      </c>
      <c r="Q6" s="138">
        <f>歳入・旧鹿沼市!Q6+歳入・旧粟野町!Q6</f>
        <v>101407</v>
      </c>
      <c r="R6" s="80">
        <v>59029</v>
      </c>
      <c r="S6" s="80">
        <v>40677</v>
      </c>
      <c r="T6" s="80">
        <v>54248</v>
      </c>
      <c r="U6" s="80">
        <v>53986</v>
      </c>
      <c r="V6" s="80">
        <v>43106</v>
      </c>
      <c r="W6" s="80">
        <v>36474</v>
      </c>
      <c r="X6" s="80">
        <v>28183</v>
      </c>
      <c r="Y6" s="80">
        <v>24671</v>
      </c>
      <c r="Z6" s="100">
        <v>22897</v>
      </c>
      <c r="AA6" s="100">
        <v>20384</v>
      </c>
      <c r="AB6" s="100">
        <v>16730</v>
      </c>
      <c r="AC6" s="100">
        <v>9633</v>
      </c>
      <c r="AD6" s="100">
        <v>18004</v>
      </c>
      <c r="AE6" s="100">
        <v>19518</v>
      </c>
      <c r="AF6" s="100">
        <v>7891</v>
      </c>
    </row>
    <row r="7" spans="1:32" ht="15" customHeight="1" x14ac:dyDescent="0.15">
      <c r="A7" s="78" t="s">
        <v>163</v>
      </c>
      <c r="B7" s="79"/>
      <c r="C7" s="79"/>
      <c r="D7" s="138">
        <f>歳入・旧鹿沼市!D7+歳入・旧粟野町!D7</f>
        <v>0</v>
      </c>
      <c r="E7" s="138">
        <f>歳入・旧鹿沼市!E7+歳入・旧粟野町!E7</f>
        <v>0</v>
      </c>
      <c r="F7" s="138">
        <f>歳入・旧鹿沼市!F7+歳入・旧粟野町!F7</f>
        <v>0</v>
      </c>
      <c r="G7" s="138">
        <f>歳入・旧鹿沼市!G7+歳入・旧粟野町!G7</f>
        <v>0</v>
      </c>
      <c r="H7" s="138">
        <f>歳入・旧鹿沼市!H7+歳入・旧粟野町!H7</f>
        <v>0</v>
      </c>
      <c r="I7" s="138">
        <f>歳入・旧鹿沼市!I7+歳入・旧粟野町!I7</f>
        <v>0</v>
      </c>
      <c r="J7" s="138">
        <f>歳入・旧鹿沼市!J7+歳入・旧粟野町!J7</f>
        <v>0</v>
      </c>
      <c r="K7" s="138">
        <f>歳入・旧鹿沼市!K7+歳入・旧粟野町!K7</f>
        <v>0</v>
      </c>
      <c r="L7" s="138">
        <f>歳入・旧鹿沼市!L7+歳入・旧粟野町!L7</f>
        <v>0</v>
      </c>
      <c r="M7" s="138">
        <f>歳入・旧鹿沼市!M7+歳入・旧粟野町!M7</f>
        <v>0</v>
      </c>
      <c r="N7" s="138">
        <f>歳入・旧鹿沼市!N7+歳入・旧粟野町!N7</f>
        <v>0</v>
      </c>
      <c r="O7" s="138">
        <f>歳入・旧鹿沼市!O7+歳入・旧粟野町!O7</f>
        <v>0</v>
      </c>
      <c r="P7" s="138">
        <f>歳入・旧鹿沼市!P7+歳入・旧粟野町!P7</f>
        <v>0</v>
      </c>
      <c r="Q7" s="138">
        <f>歳入・旧鹿沼市!Q7+歳入・旧粟野町!Q7</f>
        <v>15848</v>
      </c>
      <c r="R7" s="80">
        <v>27911</v>
      </c>
      <c r="S7" s="80">
        <v>43765</v>
      </c>
      <c r="T7" s="80">
        <v>48221</v>
      </c>
      <c r="U7" s="80">
        <v>17211</v>
      </c>
      <c r="V7" s="80">
        <v>13223</v>
      </c>
      <c r="W7" s="80">
        <v>16555</v>
      </c>
      <c r="X7" s="80">
        <v>18748</v>
      </c>
      <c r="Y7" s="80">
        <v>21699</v>
      </c>
      <c r="Z7" s="100">
        <v>44151</v>
      </c>
      <c r="AA7" s="100">
        <v>84969</v>
      </c>
      <c r="AB7" s="100">
        <v>65031</v>
      </c>
      <c r="AC7" s="100">
        <v>36963</v>
      </c>
      <c r="AD7" s="100">
        <v>54868</v>
      </c>
      <c r="AE7" s="100">
        <v>41454</v>
      </c>
      <c r="AF7" s="100">
        <v>49475</v>
      </c>
    </row>
    <row r="8" spans="1:32" ht="15" customHeight="1" x14ac:dyDescent="0.15">
      <c r="A8" s="78" t="s">
        <v>164</v>
      </c>
      <c r="B8" s="79"/>
      <c r="C8" s="79"/>
      <c r="D8" s="138">
        <f>歳入・旧鹿沼市!D8+歳入・旧粟野町!D8</f>
        <v>0</v>
      </c>
      <c r="E8" s="138">
        <f>歳入・旧鹿沼市!E8+歳入・旧粟野町!E8</f>
        <v>0</v>
      </c>
      <c r="F8" s="138">
        <f>歳入・旧鹿沼市!F8+歳入・旧粟野町!F8</f>
        <v>0</v>
      </c>
      <c r="G8" s="138">
        <f>歳入・旧鹿沼市!G8+歳入・旧粟野町!G8</f>
        <v>0</v>
      </c>
      <c r="H8" s="138">
        <f>歳入・旧鹿沼市!H8+歳入・旧粟野町!H8</f>
        <v>0</v>
      </c>
      <c r="I8" s="138">
        <f>歳入・旧鹿沼市!I8+歳入・旧粟野町!I8</f>
        <v>0</v>
      </c>
      <c r="J8" s="138">
        <f>歳入・旧鹿沼市!J8+歳入・旧粟野町!J8</f>
        <v>0</v>
      </c>
      <c r="K8" s="138">
        <f>歳入・旧鹿沼市!K8+歳入・旧粟野町!K8</f>
        <v>0</v>
      </c>
      <c r="L8" s="138">
        <f>歳入・旧鹿沼市!L8+歳入・旧粟野町!L8</f>
        <v>0</v>
      </c>
      <c r="M8" s="138">
        <f>歳入・旧鹿沼市!M8+歳入・旧粟野町!M8</f>
        <v>0</v>
      </c>
      <c r="N8" s="138">
        <f>歳入・旧鹿沼市!N8+歳入・旧粟野町!N8</f>
        <v>0</v>
      </c>
      <c r="O8" s="138">
        <f>歳入・旧鹿沼市!O8+歳入・旧粟野町!O8</f>
        <v>0</v>
      </c>
      <c r="P8" s="138">
        <f>歳入・旧鹿沼市!P8+歳入・旧粟野町!P8</f>
        <v>0</v>
      </c>
      <c r="Q8" s="138">
        <f>歳入・旧鹿沼市!Q8+歳入・旧粟野町!Q8</f>
        <v>18463</v>
      </c>
      <c r="R8" s="80">
        <v>41392</v>
      </c>
      <c r="S8" s="80">
        <v>32033</v>
      </c>
      <c r="T8" s="80">
        <v>27692</v>
      </c>
      <c r="U8" s="80">
        <v>9926</v>
      </c>
      <c r="V8" s="80">
        <v>7751</v>
      </c>
      <c r="W8" s="80">
        <v>6376</v>
      </c>
      <c r="X8" s="80">
        <v>4838</v>
      </c>
      <c r="Y8" s="80">
        <v>6301</v>
      </c>
      <c r="Z8" s="100">
        <v>71071</v>
      </c>
      <c r="AA8" s="100">
        <v>46370</v>
      </c>
      <c r="AB8" s="100">
        <v>55858</v>
      </c>
      <c r="AC8" s="100">
        <v>21329</v>
      </c>
      <c r="AD8" s="100">
        <v>58206</v>
      </c>
      <c r="AE8" s="100">
        <v>37266</v>
      </c>
      <c r="AF8" s="100">
        <v>34268</v>
      </c>
    </row>
    <row r="9" spans="1:32" ht="15" customHeight="1" x14ac:dyDescent="0.15">
      <c r="A9" s="78" t="s">
        <v>100</v>
      </c>
      <c r="B9" s="79"/>
      <c r="C9" s="79"/>
      <c r="D9" s="138">
        <f>歳入・旧鹿沼市!D9+歳入・旧粟野町!D9</f>
        <v>0</v>
      </c>
      <c r="E9" s="138">
        <f>歳入・旧鹿沼市!E9+歳入・旧粟野町!E9</f>
        <v>0</v>
      </c>
      <c r="F9" s="138">
        <f>歳入・旧鹿沼市!F9+歳入・旧粟野町!F9</f>
        <v>0</v>
      </c>
      <c r="G9" s="138">
        <f>歳入・旧鹿沼市!G9+歳入・旧粟野町!G9</f>
        <v>0</v>
      </c>
      <c r="H9" s="138">
        <f>歳入・旧鹿沼市!H9+歳入・旧粟野町!H9</f>
        <v>0</v>
      </c>
      <c r="I9" s="138">
        <f>歳入・旧鹿沼市!I9+歳入・旧粟野町!I9</f>
        <v>0</v>
      </c>
      <c r="J9" s="138">
        <f>歳入・旧鹿沼市!J9+歳入・旧粟野町!J9</f>
        <v>243757</v>
      </c>
      <c r="K9" s="138">
        <f>歳入・旧鹿沼市!K9+歳入・旧粟野町!K9</f>
        <v>1063616</v>
      </c>
      <c r="L9" s="138">
        <f>歳入・旧鹿沼市!L9+歳入・旧粟野町!L9</f>
        <v>1009119</v>
      </c>
      <c r="M9" s="138">
        <f>歳入・旧鹿沼市!M9+歳入・旧粟野町!M9</f>
        <v>1040674</v>
      </c>
      <c r="N9" s="138">
        <f>歳入・旧鹿沼市!N9+歳入・旧粟野町!N9</f>
        <v>1011601</v>
      </c>
      <c r="O9" s="138">
        <f>歳入・旧鹿沼市!O9+歳入・旧粟野町!O9</f>
        <v>886810</v>
      </c>
      <c r="P9" s="138">
        <f>歳入・旧鹿沼市!P9+歳入・旧粟野町!P9</f>
        <v>989138</v>
      </c>
      <c r="Q9" s="138">
        <f>歳入・旧鹿沼市!Q9+歳入・旧粟野町!Q9</f>
        <v>1091600</v>
      </c>
      <c r="R9" s="80">
        <v>1008200</v>
      </c>
      <c r="S9" s="80">
        <v>1044036</v>
      </c>
      <c r="T9" s="80">
        <v>1024607</v>
      </c>
      <c r="U9" s="80">
        <v>961745</v>
      </c>
      <c r="V9" s="80">
        <v>1019030</v>
      </c>
      <c r="W9" s="80">
        <v>1017279</v>
      </c>
      <c r="X9" s="80">
        <v>1007807</v>
      </c>
      <c r="Y9" s="80">
        <v>1003728</v>
      </c>
      <c r="Z9" s="100">
        <v>995173</v>
      </c>
      <c r="AA9" s="100">
        <v>1207620</v>
      </c>
      <c r="AB9" s="105">
        <v>1990541</v>
      </c>
      <c r="AC9" s="105">
        <v>1775914</v>
      </c>
      <c r="AD9" s="105">
        <v>1862713</v>
      </c>
      <c r="AE9" s="105">
        <v>1925580</v>
      </c>
      <c r="AF9" s="105">
        <v>1821317</v>
      </c>
    </row>
    <row r="10" spans="1:32" ht="15" customHeight="1" x14ac:dyDescent="0.15">
      <c r="A10" s="78" t="s">
        <v>101</v>
      </c>
      <c r="B10" s="79"/>
      <c r="C10" s="79"/>
      <c r="D10" s="138">
        <f>歳入・旧鹿沼市!D10+歳入・旧粟野町!D10</f>
        <v>511379</v>
      </c>
      <c r="E10" s="138">
        <f>歳入・旧鹿沼市!E10+歳入・旧粟野町!E10</f>
        <v>562702</v>
      </c>
      <c r="F10" s="138">
        <f>歳入・旧鹿沼市!F10+歳入・旧粟野町!F10</f>
        <v>551579</v>
      </c>
      <c r="G10" s="138">
        <f>歳入・旧鹿沼市!G10+歳入・旧粟野町!G10</f>
        <v>503016</v>
      </c>
      <c r="H10" s="138">
        <f>歳入・旧鹿沼市!H10+歳入・旧粟野町!H10</f>
        <v>478694</v>
      </c>
      <c r="I10" s="138">
        <f>歳入・旧鹿沼市!I10+歳入・旧粟野町!I10</f>
        <v>463591</v>
      </c>
      <c r="J10" s="138">
        <f>歳入・旧鹿沼市!J10+歳入・旧粟野町!J10</f>
        <v>418367</v>
      </c>
      <c r="K10" s="138">
        <f>歳入・旧鹿沼市!K10+歳入・旧粟野町!K10</f>
        <v>397681</v>
      </c>
      <c r="L10" s="138">
        <f>歳入・旧鹿沼市!L10+歳入・旧粟野町!L10</f>
        <v>403391</v>
      </c>
      <c r="M10" s="138">
        <f>歳入・旧鹿沼市!M10+歳入・旧粟野町!M10</f>
        <v>325187</v>
      </c>
      <c r="N10" s="138">
        <f>歳入・旧鹿沼市!N10+歳入・旧粟野町!N10</f>
        <v>312493</v>
      </c>
      <c r="O10" s="138">
        <f>歳入・旧鹿沼市!O10+歳入・旧粟野町!O10</f>
        <v>295553</v>
      </c>
      <c r="P10" s="138">
        <f>歳入・旧鹿沼市!P10+歳入・旧粟野町!P10</f>
        <v>277432</v>
      </c>
      <c r="Q10" s="138">
        <f>歳入・旧鹿沼市!Q10+歳入・旧粟野町!Q10</f>
        <v>248659</v>
      </c>
      <c r="R10" s="81">
        <v>236026</v>
      </c>
      <c r="S10" s="81">
        <v>223452</v>
      </c>
      <c r="T10" s="81">
        <v>233120</v>
      </c>
      <c r="U10" s="81">
        <v>245089</v>
      </c>
      <c r="V10" s="81">
        <v>257746</v>
      </c>
      <c r="W10" s="81">
        <v>230255</v>
      </c>
      <c r="X10" s="81">
        <v>205907</v>
      </c>
      <c r="Y10" s="81">
        <v>206082</v>
      </c>
      <c r="Z10" s="104">
        <v>207182</v>
      </c>
      <c r="AA10" s="104">
        <v>188066</v>
      </c>
      <c r="AB10" s="104">
        <v>182527</v>
      </c>
      <c r="AC10" s="104">
        <v>186426</v>
      </c>
      <c r="AD10" s="104">
        <v>182742</v>
      </c>
      <c r="AE10" s="104">
        <v>179407</v>
      </c>
      <c r="AF10" s="104">
        <v>178765</v>
      </c>
    </row>
    <row r="11" spans="1:32" ht="15" customHeight="1" x14ac:dyDescent="0.15">
      <c r="A11" s="78" t="s">
        <v>102</v>
      </c>
      <c r="B11" s="79"/>
      <c r="C11" s="79"/>
      <c r="D11" s="138">
        <f>歳入・旧鹿沼市!D11+歳入・旧粟野町!D11</f>
        <v>1103</v>
      </c>
      <c r="E11" s="138">
        <f>歳入・旧鹿沼市!E11+歳入・旧粟野町!E11</f>
        <v>2835</v>
      </c>
      <c r="F11" s="138">
        <f>歳入・旧鹿沼市!F11+歳入・旧粟野町!F11</f>
        <v>2535</v>
      </c>
      <c r="G11" s="138">
        <f>歳入・旧鹿沼市!G11+歳入・旧粟野町!G11</f>
        <v>2419</v>
      </c>
      <c r="H11" s="138">
        <f>歳入・旧鹿沼市!H11+歳入・旧粟野町!H11</f>
        <v>1821</v>
      </c>
      <c r="I11" s="138">
        <f>歳入・旧鹿沼市!I11+歳入・旧粟野町!I11</f>
        <v>1565</v>
      </c>
      <c r="J11" s="138">
        <f>歳入・旧鹿沼市!J11+歳入・旧粟野町!J11</f>
        <v>2882</v>
      </c>
      <c r="K11" s="138">
        <f>歳入・旧鹿沼市!K11+歳入・旧粟野町!K11</f>
        <v>2525</v>
      </c>
      <c r="L11" s="138">
        <f>歳入・旧鹿沼市!L11+歳入・旧粟野町!L11</f>
        <v>1948</v>
      </c>
      <c r="M11" s="138">
        <f>歳入・旧鹿沼市!M11+歳入・旧粟野町!M11</f>
        <v>286</v>
      </c>
      <c r="N11" s="138">
        <f>歳入・旧鹿沼市!N11+歳入・旧粟野町!N11</f>
        <v>286</v>
      </c>
      <c r="O11" s="138">
        <f>歳入・旧鹿沼市!O11+歳入・旧粟野町!O11</f>
        <v>286</v>
      </c>
      <c r="P11" s="138">
        <f>歳入・旧鹿沼市!P11+歳入・旧粟野町!P11</f>
        <v>0</v>
      </c>
      <c r="Q11" s="138">
        <f>歳入・旧鹿沼市!Q11+歳入・旧粟野町!Q11</f>
        <v>2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</row>
    <row r="12" spans="1:32" ht="15" customHeight="1" x14ac:dyDescent="0.15">
      <c r="A12" s="78" t="s">
        <v>103</v>
      </c>
      <c r="B12" s="79"/>
      <c r="C12" s="79"/>
      <c r="D12" s="138">
        <f>歳入・旧鹿沼市!D12+歳入・旧粟野町!D12</f>
        <v>521569</v>
      </c>
      <c r="E12" s="138">
        <f>歳入・旧鹿沼市!E12+歳入・旧粟野町!E12</f>
        <v>479978</v>
      </c>
      <c r="F12" s="138">
        <f>歳入・旧鹿沼市!F12+歳入・旧粟野町!F12</f>
        <v>414888</v>
      </c>
      <c r="G12" s="138">
        <f>歳入・旧鹿沼市!G12+歳入・旧粟野町!G12</f>
        <v>454807</v>
      </c>
      <c r="H12" s="138">
        <f>歳入・旧鹿沼市!H12+歳入・旧粟野町!H12</f>
        <v>484018</v>
      </c>
      <c r="I12" s="138">
        <f>歳入・旧鹿沼市!I12+歳入・旧粟野町!I12</f>
        <v>480008</v>
      </c>
      <c r="J12" s="138">
        <f>歳入・旧鹿沼市!J12+歳入・旧粟野町!J12</f>
        <v>404226</v>
      </c>
      <c r="K12" s="138">
        <f>歳入・旧鹿沼市!K12+歳入・旧粟野町!K12</f>
        <v>355771</v>
      </c>
      <c r="L12" s="138">
        <f>歳入・旧鹿沼市!L12+歳入・旧粟野町!L12</f>
        <v>353871</v>
      </c>
      <c r="M12" s="138">
        <f>歳入・旧鹿沼市!M12+歳入・旧粟野町!M12</f>
        <v>336813</v>
      </c>
      <c r="N12" s="138">
        <f>歳入・旧鹿沼市!N12+歳入・旧粟野町!N12</f>
        <v>340050</v>
      </c>
      <c r="O12" s="138">
        <f>歳入・旧鹿沼市!O12+歳入・旧粟野町!O12</f>
        <v>309303</v>
      </c>
      <c r="P12" s="138">
        <f>歳入・旧鹿沼市!P12+歳入・旧粟野町!P12</f>
        <v>348335</v>
      </c>
      <c r="Q12" s="138">
        <f>歳入・旧鹿沼市!Q12+歳入・旧粟野町!Q12</f>
        <v>328022</v>
      </c>
      <c r="R12" s="80">
        <v>335875</v>
      </c>
      <c r="S12" s="80">
        <v>303604</v>
      </c>
      <c r="T12" s="80">
        <v>306684</v>
      </c>
      <c r="U12" s="80">
        <v>248279</v>
      </c>
      <c r="V12" s="80">
        <v>155745</v>
      </c>
      <c r="W12" s="80">
        <v>130565</v>
      </c>
      <c r="X12" s="80">
        <v>99172</v>
      </c>
      <c r="Y12" s="80">
        <v>140538</v>
      </c>
      <c r="Z12" s="100">
        <v>119188</v>
      </c>
      <c r="AA12" s="100">
        <v>57947</v>
      </c>
      <c r="AB12" s="100">
        <v>89746</v>
      </c>
      <c r="AC12" s="100">
        <v>93242</v>
      </c>
      <c r="AD12" s="100">
        <v>109888</v>
      </c>
      <c r="AE12" s="100">
        <v>144054</v>
      </c>
      <c r="AF12" s="100">
        <v>63623</v>
      </c>
    </row>
    <row r="13" spans="1:32" ht="15" customHeight="1" x14ac:dyDescent="0.15">
      <c r="A13" s="78" t="s">
        <v>251</v>
      </c>
      <c r="B13" s="79"/>
      <c r="C13" s="79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>
        <f>歳入・旧鹿沼市!Q13+歳入・旧粟野町!Q13</f>
        <v>2</v>
      </c>
      <c r="R13" s="80">
        <v>1</v>
      </c>
      <c r="S13" s="80">
        <v>1</v>
      </c>
      <c r="T13" s="80">
        <v>1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20017</v>
      </c>
    </row>
    <row r="14" spans="1:32" ht="15" customHeight="1" x14ac:dyDescent="0.15">
      <c r="A14" s="78" t="s">
        <v>105</v>
      </c>
      <c r="B14" s="79"/>
      <c r="C14" s="79"/>
      <c r="D14" s="138">
        <f>歳入・旧鹿沼市!D14+歳入・旧粟野町!D14</f>
        <v>0</v>
      </c>
      <c r="E14" s="138">
        <f>歳入・旧鹿沼市!E14+歳入・旧粟野町!E14</f>
        <v>0</v>
      </c>
      <c r="F14" s="138">
        <f>歳入・旧鹿沼市!F14+歳入・旧粟野町!F14</f>
        <v>0</v>
      </c>
      <c r="G14" s="138">
        <f>歳入・旧鹿沼市!G14+歳入・旧粟野町!G14</f>
        <v>0</v>
      </c>
      <c r="H14" s="138">
        <f>歳入・旧鹿沼市!H14+歳入・旧粟野町!H14</f>
        <v>0</v>
      </c>
      <c r="I14" s="138">
        <f>歳入・旧鹿沼市!I14+歳入・旧粟野町!I14</f>
        <v>0</v>
      </c>
      <c r="J14" s="138">
        <f>歳入・旧鹿沼市!J14+歳入・旧粟野町!J14</f>
        <v>0</v>
      </c>
      <c r="K14" s="138">
        <f>歳入・旧鹿沼市!K14+歳入・旧粟野町!K14</f>
        <v>0</v>
      </c>
      <c r="L14" s="138">
        <f>歳入・旧鹿沼市!L14+歳入・旧粟野町!L14</f>
        <v>346125</v>
      </c>
      <c r="M14" s="138">
        <f>歳入・旧鹿沼市!M14+歳入・旧粟野町!M14</f>
        <v>457212</v>
      </c>
      <c r="N14" s="138">
        <f>歳入・旧鹿沼市!N14+歳入・旧粟野町!N14</f>
        <v>468312</v>
      </c>
      <c r="O14" s="138">
        <f>歳入・旧鹿沼市!O14+歳入・旧粟野町!O14</f>
        <v>456271</v>
      </c>
      <c r="P14" s="138">
        <f>歳入・旧鹿沼市!P14+歳入・旧粟野町!P14</f>
        <v>444971</v>
      </c>
      <c r="Q14" s="138">
        <f>歳入・旧鹿沼市!Q14+歳入・旧粟野町!Q14</f>
        <v>439885</v>
      </c>
      <c r="R14" s="80">
        <v>441076</v>
      </c>
      <c r="S14" s="80">
        <v>376361</v>
      </c>
      <c r="T14" s="80">
        <v>101384</v>
      </c>
      <c r="U14" s="80">
        <v>179761</v>
      </c>
      <c r="V14" s="80">
        <v>203129</v>
      </c>
      <c r="W14" s="80">
        <v>171714</v>
      </c>
      <c r="X14" s="80">
        <v>161409</v>
      </c>
      <c r="Y14" s="80">
        <v>55907</v>
      </c>
      <c r="Z14" s="100">
        <v>58090</v>
      </c>
      <c r="AA14" s="100">
        <v>57312</v>
      </c>
      <c r="AB14" s="100">
        <v>57286</v>
      </c>
      <c r="AC14" s="100">
        <v>58202</v>
      </c>
      <c r="AD14" s="100">
        <v>66833</v>
      </c>
      <c r="AE14" s="100">
        <v>78027</v>
      </c>
      <c r="AF14" s="100">
        <v>221495</v>
      </c>
    </row>
    <row r="15" spans="1:32" ht="15" customHeight="1" x14ac:dyDescent="0.15">
      <c r="A15" s="78" t="s">
        <v>106</v>
      </c>
      <c r="B15" s="79"/>
      <c r="C15" s="79"/>
      <c r="D15" s="138">
        <f>歳入・旧鹿沼市!D15+歳入・旧粟野町!D15</f>
        <v>4294328</v>
      </c>
      <c r="E15" s="138">
        <f>歳入・旧鹿沼市!E15+歳入・旧粟野町!E15</f>
        <v>5679337</v>
      </c>
      <c r="F15" s="138">
        <f>歳入・旧鹿沼市!F15+歳入・旧粟野町!F15</f>
        <v>3868576</v>
      </c>
      <c r="G15" s="138">
        <f>歳入・旧鹿沼市!G15+歳入・旧粟野町!G15</f>
        <v>4922655</v>
      </c>
      <c r="H15" s="138">
        <f>歳入・旧鹿沼市!H15+歳入・旧粟野町!H15</f>
        <v>5425750</v>
      </c>
      <c r="I15" s="138">
        <f>歳入・旧鹿沼市!I15+歳入・旧粟野町!I15</f>
        <v>5800323</v>
      </c>
      <c r="J15" s="138">
        <f>歳入・旧鹿沼市!J15+歳入・旧粟野町!J15</f>
        <v>6348605</v>
      </c>
      <c r="K15" s="138">
        <f>歳入・旧鹿沼市!K15+歳入・旧粟野町!K15</f>
        <v>6620097</v>
      </c>
      <c r="L15" s="138">
        <f>歳入・旧鹿沼市!L15+歳入・旧粟野町!L15</f>
        <v>7803878</v>
      </c>
      <c r="M15" s="138">
        <f>歳入・旧鹿沼市!M15+歳入・旧粟野町!M15</f>
        <v>7752206</v>
      </c>
      <c r="N15" s="138">
        <f>歳入・旧鹿沼市!N15+歳入・旧粟野町!N15</f>
        <v>6932180</v>
      </c>
      <c r="O15" s="138">
        <f>歳入・旧鹿沼市!O15+歳入・旧粟野町!O15</f>
        <v>6375631</v>
      </c>
      <c r="P15" s="138">
        <f>歳入・旧鹿沼市!P15+歳入・旧粟野町!P15</f>
        <v>5977239</v>
      </c>
      <c r="Q15" s="138">
        <f>歳入・旧鹿沼市!Q15+歳入・旧粟野町!Q15</f>
        <v>5506999</v>
      </c>
      <c r="R15" s="80">
        <v>5653345</v>
      </c>
      <c r="S15" s="80">
        <v>5256065</v>
      </c>
      <c r="T15" s="80">
        <v>4721930</v>
      </c>
      <c r="U15" s="80">
        <v>5095759</v>
      </c>
      <c r="V15" s="80">
        <v>5454262</v>
      </c>
      <c r="W15" s="80">
        <v>6256089</v>
      </c>
      <c r="X15" s="80">
        <v>6862478</v>
      </c>
      <c r="Y15" s="80">
        <v>6710379</v>
      </c>
      <c r="Z15" s="100">
        <v>6575325</v>
      </c>
      <c r="AA15" s="100">
        <v>6093591</v>
      </c>
      <c r="AB15" s="100">
        <v>6424098</v>
      </c>
      <c r="AC15" s="100">
        <v>6059714</v>
      </c>
      <c r="AD15" s="100">
        <v>5733230</v>
      </c>
      <c r="AE15" s="100">
        <v>5708962</v>
      </c>
      <c r="AF15" s="100">
        <v>6422821</v>
      </c>
    </row>
    <row r="16" spans="1:32" ht="15" customHeight="1" x14ac:dyDescent="0.15">
      <c r="A16" s="78" t="s">
        <v>107</v>
      </c>
      <c r="B16" s="79"/>
      <c r="C16" s="79"/>
      <c r="D16" s="138">
        <f>歳入・旧鹿沼市!D16+歳入・旧粟野町!D16</f>
        <v>3668028</v>
      </c>
      <c r="E16" s="138">
        <f>歳入・旧鹿沼市!E16+歳入・旧粟野町!E16</f>
        <v>5029791</v>
      </c>
      <c r="F16" s="138">
        <f>歳入・旧鹿沼市!F16+歳入・旧粟野町!F16</f>
        <v>0</v>
      </c>
      <c r="G16" s="138">
        <f>歳入・旧鹿沼市!G16+歳入・旧粟野町!G16</f>
        <v>0</v>
      </c>
      <c r="H16" s="138">
        <f>歳入・旧鹿沼市!H16+歳入・旧粟野町!H16</f>
        <v>0</v>
      </c>
      <c r="I16" s="138">
        <f>歳入・旧鹿沼市!I16+歳入・旧粟野町!I16</f>
        <v>0</v>
      </c>
      <c r="J16" s="138">
        <f>歳入・旧鹿沼市!J16+歳入・旧粟野町!J16</f>
        <v>5653706</v>
      </c>
      <c r="K16" s="138">
        <f>歳入・旧鹿沼市!K16+歳入・旧粟野町!K16</f>
        <v>5877223</v>
      </c>
      <c r="L16" s="138">
        <f>歳入・旧鹿沼市!L16+歳入・旧粟野町!L16</f>
        <v>6966889</v>
      </c>
      <c r="M16" s="138">
        <f>歳入・旧鹿沼市!M16+歳入・旧粟野町!M16</f>
        <v>6871774</v>
      </c>
      <c r="N16" s="138">
        <f>歳入・旧鹿沼市!N16+歳入・旧粟野町!N16</f>
        <v>6094355</v>
      </c>
      <c r="O16" s="138">
        <f>歳入・旧鹿沼市!O16+歳入・旧粟野町!O16</f>
        <v>5559823</v>
      </c>
      <c r="P16" s="138">
        <f>歳入・旧鹿沼市!P16+歳入・旧粟野町!P16</f>
        <v>5203449</v>
      </c>
      <c r="Q16" s="138">
        <f>歳入・旧鹿沼市!Q16+歳入・旧粟野町!Q16</f>
        <v>4783874</v>
      </c>
      <c r="R16" s="82">
        <v>4852199</v>
      </c>
      <c r="S16" s="82">
        <v>4495915</v>
      </c>
      <c r="T16" s="82">
        <v>4034524</v>
      </c>
      <c r="U16" s="82">
        <v>4350283</v>
      </c>
      <c r="V16" s="82">
        <v>4805055</v>
      </c>
      <c r="W16" s="82">
        <v>5548148</v>
      </c>
      <c r="X16" s="82">
        <v>6068928</v>
      </c>
      <c r="Y16" s="82">
        <v>5933452</v>
      </c>
      <c r="Z16" s="105">
        <v>5849104</v>
      </c>
      <c r="AA16" s="105">
        <v>5312430</v>
      </c>
      <c r="AB16" s="100">
        <v>5514061</v>
      </c>
      <c r="AC16" s="100">
        <v>5429739</v>
      </c>
      <c r="AD16" s="100">
        <v>5141696</v>
      </c>
      <c r="AE16" s="100">
        <v>5121851</v>
      </c>
      <c r="AF16" s="100">
        <v>5238996</v>
      </c>
    </row>
    <row r="17" spans="1:32" ht="15" customHeight="1" x14ac:dyDescent="0.15">
      <c r="A17" s="78" t="s">
        <v>108</v>
      </c>
      <c r="B17" s="79"/>
      <c r="C17" s="79"/>
      <c r="D17" s="138">
        <f>歳入・旧鹿沼市!D17+歳入・旧粟野町!D17</f>
        <v>626300</v>
      </c>
      <c r="E17" s="138">
        <f>歳入・旧鹿沼市!E17+歳入・旧粟野町!E17</f>
        <v>649546</v>
      </c>
      <c r="F17" s="138">
        <f>歳入・旧鹿沼市!F17+歳入・旧粟野町!F17</f>
        <v>0</v>
      </c>
      <c r="G17" s="138">
        <f>歳入・旧鹿沼市!G17+歳入・旧粟野町!G17</f>
        <v>0</v>
      </c>
      <c r="H17" s="138">
        <f>歳入・旧鹿沼市!H17+歳入・旧粟野町!H17</f>
        <v>0</v>
      </c>
      <c r="I17" s="138">
        <f>歳入・旧鹿沼市!I17+歳入・旧粟野町!I17</f>
        <v>0</v>
      </c>
      <c r="J17" s="138">
        <f>歳入・旧鹿沼市!J17+歳入・旧粟野町!J17</f>
        <v>694899</v>
      </c>
      <c r="K17" s="138">
        <f>歳入・旧鹿沼市!K17+歳入・旧粟野町!K17</f>
        <v>742874</v>
      </c>
      <c r="L17" s="138">
        <f>歳入・旧鹿沼市!L17+歳入・旧粟野町!L17</f>
        <v>836989</v>
      </c>
      <c r="M17" s="138">
        <f>歳入・旧鹿沼市!M17+歳入・旧粟野町!M17</f>
        <v>880432</v>
      </c>
      <c r="N17" s="138">
        <f>歳入・旧鹿沼市!N17+歳入・旧粟野町!N17</f>
        <v>837825</v>
      </c>
      <c r="O17" s="138">
        <f>歳入・旧鹿沼市!O17+歳入・旧粟野町!O17</f>
        <v>815808</v>
      </c>
      <c r="P17" s="138">
        <f>歳入・旧鹿沼市!P17+歳入・旧粟野町!P17</f>
        <v>773790</v>
      </c>
      <c r="Q17" s="138">
        <f>歳入・旧鹿沼市!Q17+歳入・旧粟野町!Q17</f>
        <v>723125</v>
      </c>
      <c r="R17" s="82">
        <v>801146</v>
      </c>
      <c r="S17" s="82">
        <v>760150</v>
      </c>
      <c r="T17" s="82">
        <v>687406</v>
      </c>
      <c r="U17" s="82">
        <v>745476</v>
      </c>
      <c r="V17" s="82">
        <v>649207</v>
      </c>
      <c r="W17" s="82">
        <v>707941</v>
      </c>
      <c r="X17" s="82">
        <v>741071</v>
      </c>
      <c r="Y17" s="82">
        <v>757772</v>
      </c>
      <c r="Z17" s="105">
        <v>725329</v>
      </c>
      <c r="AA17" s="105">
        <v>781161</v>
      </c>
      <c r="AB17" s="100">
        <v>910037</v>
      </c>
      <c r="AC17" s="100">
        <v>629975</v>
      </c>
      <c r="AD17" s="100">
        <v>591295</v>
      </c>
      <c r="AE17" s="100">
        <v>587055</v>
      </c>
      <c r="AF17" s="100">
        <v>1183791</v>
      </c>
    </row>
    <row r="18" spans="1:32" ht="15" customHeight="1" x14ac:dyDescent="0.15">
      <c r="A18" s="78" t="s">
        <v>233</v>
      </c>
      <c r="B18" s="79"/>
      <c r="C18" s="79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82"/>
      <c r="S18" s="82"/>
      <c r="T18" s="82"/>
      <c r="U18" s="82"/>
      <c r="V18" s="82"/>
      <c r="W18" s="82"/>
      <c r="X18" s="82">
        <v>52479</v>
      </c>
      <c r="Y18" s="82">
        <v>19155</v>
      </c>
      <c r="Z18" s="105">
        <v>892</v>
      </c>
      <c r="AA18" s="105">
        <v>0</v>
      </c>
      <c r="AB18" s="105"/>
      <c r="AC18" s="105">
        <v>0</v>
      </c>
      <c r="AD18" s="100">
        <v>239</v>
      </c>
      <c r="AE18" s="100">
        <v>56</v>
      </c>
      <c r="AF18" s="100">
        <v>34</v>
      </c>
    </row>
    <row r="19" spans="1:32" ht="15" customHeight="1" x14ac:dyDescent="0.15">
      <c r="A19" s="78" t="s">
        <v>109</v>
      </c>
      <c r="B19" s="79"/>
      <c r="C19" s="79"/>
      <c r="D19" s="138">
        <f>歳入・旧鹿沼市!D18+歳入・旧粟野町!D18</f>
        <v>24888</v>
      </c>
      <c r="E19" s="138">
        <f>歳入・旧鹿沼市!E18+歳入・旧粟野町!E18</f>
        <v>23244</v>
      </c>
      <c r="F19" s="138">
        <f>歳入・旧鹿沼市!F18+歳入・旧粟野町!F18</f>
        <v>23555</v>
      </c>
      <c r="G19" s="138">
        <f>歳入・旧鹿沼市!G18+歳入・旧粟野町!G18</f>
        <v>24769</v>
      </c>
      <c r="H19" s="138">
        <f>歳入・旧鹿沼市!H18+歳入・旧粟野町!H18</f>
        <v>24408</v>
      </c>
      <c r="I19" s="138">
        <f>歳入・旧鹿沼市!I18+歳入・旧粟野町!I18</f>
        <v>24163</v>
      </c>
      <c r="J19" s="138">
        <f>歳入・旧鹿沼市!J18+歳入・旧粟野町!J18</f>
        <v>24168</v>
      </c>
      <c r="K19" s="138">
        <f>歳入・旧鹿沼市!K18+歳入・旧粟野町!K18</f>
        <v>22723</v>
      </c>
      <c r="L19" s="138">
        <f>歳入・旧鹿沼市!L18+歳入・旧粟野町!L18</f>
        <v>21317</v>
      </c>
      <c r="M19" s="138">
        <f>歳入・旧鹿沼市!M18+歳入・旧粟野町!M18</f>
        <v>18419</v>
      </c>
      <c r="N19" s="138">
        <f>歳入・旧鹿沼市!N18+歳入・旧粟野町!N18</f>
        <v>19123</v>
      </c>
      <c r="O19" s="138">
        <f>歳入・旧鹿沼市!O18+歳入・旧粟野町!O18</f>
        <v>19063</v>
      </c>
      <c r="P19" s="138">
        <f>歳入・旧鹿沼市!P18+歳入・旧粟野町!P18</f>
        <v>20525</v>
      </c>
      <c r="Q19" s="138">
        <f>歳入・旧鹿沼市!Q18+歳入・旧粟野町!Q18</f>
        <v>20843</v>
      </c>
      <c r="R19" s="80">
        <v>21510</v>
      </c>
      <c r="S19" s="80">
        <v>22749</v>
      </c>
      <c r="T19" s="80">
        <v>22493</v>
      </c>
      <c r="U19" s="80">
        <v>19279</v>
      </c>
      <c r="V19" s="80">
        <v>18069</v>
      </c>
      <c r="W19" s="80">
        <v>16612</v>
      </c>
      <c r="X19" s="80">
        <v>16078</v>
      </c>
      <c r="Y19" s="80">
        <v>15513</v>
      </c>
      <c r="Z19" s="100">
        <v>14813</v>
      </c>
      <c r="AA19" s="100">
        <v>13098</v>
      </c>
      <c r="AB19" s="100">
        <v>13733</v>
      </c>
      <c r="AC19" s="100">
        <v>12931</v>
      </c>
      <c r="AD19" s="100">
        <v>11603</v>
      </c>
      <c r="AE19" s="100">
        <v>10066</v>
      </c>
      <c r="AF19" s="100">
        <v>9631</v>
      </c>
    </row>
    <row r="20" spans="1:32" ht="15" customHeight="1" x14ac:dyDescent="0.15">
      <c r="A20" s="78" t="s">
        <v>110</v>
      </c>
      <c r="B20" s="79"/>
      <c r="C20" s="79"/>
      <c r="D20" s="138">
        <f>歳入・旧鹿沼市!D19+歳入・旧粟野町!D19</f>
        <v>1227172</v>
      </c>
      <c r="E20" s="138">
        <f>歳入・旧鹿沼市!E19+歳入・旧粟野町!E19</f>
        <v>1148811</v>
      </c>
      <c r="F20" s="138">
        <f>歳入・旧鹿沼市!F19+歳入・旧粟野町!F19</f>
        <v>968557</v>
      </c>
      <c r="G20" s="138">
        <f>歳入・旧鹿沼市!G19+歳入・旧粟野町!G19</f>
        <v>618341</v>
      </c>
      <c r="H20" s="138">
        <f>歳入・旧鹿沼市!H19+歳入・旧粟野町!H19</f>
        <v>621090</v>
      </c>
      <c r="I20" s="138">
        <f>歳入・旧鹿沼市!I19+歳入・旧粟野町!I19</f>
        <v>687534</v>
      </c>
      <c r="J20" s="138">
        <f>歳入・旧鹿沼市!J19+歳入・旧粟野町!J19</f>
        <v>662486</v>
      </c>
      <c r="K20" s="138">
        <f>歳入・旧鹿沼市!K19+歳入・旧粟野町!K19</f>
        <v>703000</v>
      </c>
      <c r="L20" s="138">
        <f>歳入・旧鹿沼市!L19+歳入・旧粟野町!L19</f>
        <v>707217</v>
      </c>
      <c r="M20" s="138">
        <f>歳入・旧鹿沼市!M19+歳入・旧粟野町!M19</f>
        <v>622801</v>
      </c>
      <c r="N20" s="138">
        <f>歳入・旧鹿沼市!N19+歳入・旧粟野町!N19</f>
        <v>692693</v>
      </c>
      <c r="O20" s="138">
        <f>歳入・旧鹿沼市!O19+歳入・旧粟野町!O19</f>
        <v>703503</v>
      </c>
      <c r="P20" s="138">
        <f>歳入・旧鹿沼市!P19+歳入・旧粟野町!P19</f>
        <v>653105</v>
      </c>
      <c r="Q20" s="138">
        <f>歳入・旧鹿沼市!Q19+歳入・旧粟野町!Q19</f>
        <v>640089</v>
      </c>
      <c r="R20" s="80">
        <v>511984</v>
      </c>
      <c r="S20" s="80">
        <v>703205</v>
      </c>
      <c r="T20" s="80">
        <v>540298</v>
      </c>
      <c r="U20" s="80">
        <v>734003</v>
      </c>
      <c r="V20" s="80">
        <v>582964</v>
      </c>
      <c r="W20" s="80">
        <v>487122</v>
      </c>
      <c r="X20" s="80">
        <v>661862</v>
      </c>
      <c r="Y20" s="80">
        <v>484924</v>
      </c>
      <c r="Z20" s="100">
        <v>479306</v>
      </c>
      <c r="AA20" s="100">
        <v>493160</v>
      </c>
      <c r="AB20" s="100">
        <v>529236</v>
      </c>
      <c r="AC20" s="100">
        <v>516555</v>
      </c>
      <c r="AD20" s="100">
        <v>500123</v>
      </c>
      <c r="AE20" s="100">
        <v>481983</v>
      </c>
      <c r="AF20" s="100">
        <v>407043</v>
      </c>
    </row>
    <row r="21" spans="1:32" ht="15" customHeight="1" x14ac:dyDescent="0.15">
      <c r="A21" s="78" t="s">
        <v>111</v>
      </c>
      <c r="B21" s="79"/>
      <c r="C21" s="79"/>
      <c r="D21" s="138">
        <f>歳入・旧鹿沼市!D20+歳入・旧粟野町!D20</f>
        <v>561529</v>
      </c>
      <c r="E21" s="138">
        <f>歳入・旧鹿沼市!E20+歳入・旧粟野町!E20</f>
        <v>543086</v>
      </c>
      <c r="F21" s="138">
        <f>歳入・旧鹿沼市!F20+歳入・旧粟野町!F20</f>
        <v>583701</v>
      </c>
      <c r="G21" s="138">
        <f>歳入・旧鹿沼市!G20+歳入・旧粟野町!G20</f>
        <v>583418</v>
      </c>
      <c r="H21" s="138">
        <f>歳入・旧鹿沼市!H20+歳入・旧粟野町!H20</f>
        <v>613069</v>
      </c>
      <c r="I21" s="138">
        <f>歳入・旧鹿沼市!I20+歳入・旧粟野町!I20</f>
        <v>629249</v>
      </c>
      <c r="J21" s="138">
        <f>歳入・旧鹿沼市!J20+歳入・旧粟野町!J20</f>
        <v>617620</v>
      </c>
      <c r="K21" s="138">
        <f>歳入・旧鹿沼市!K20+歳入・旧粟野町!K20</f>
        <v>631561</v>
      </c>
      <c r="L21" s="138">
        <f>歳入・旧鹿沼市!L20+歳入・旧粟野町!L20</f>
        <v>642393</v>
      </c>
      <c r="M21" s="138">
        <f>歳入・旧鹿沼市!M20+歳入・旧粟野町!M20</f>
        <v>712107</v>
      </c>
      <c r="N21" s="138">
        <f>歳入・旧鹿沼市!N20+歳入・旧粟野町!N20</f>
        <v>739536</v>
      </c>
      <c r="O21" s="138">
        <f>歳入・旧鹿沼市!O20+歳入・旧粟野町!O20</f>
        <v>740854</v>
      </c>
      <c r="P21" s="138">
        <f>歳入・旧鹿沼市!P20+歳入・旧粟野町!P20</f>
        <v>764675</v>
      </c>
      <c r="Q21" s="138">
        <f>歳入・旧鹿沼市!Q20+歳入・旧粟野町!Q20</f>
        <v>746217</v>
      </c>
      <c r="R21" s="80">
        <v>765736</v>
      </c>
      <c r="S21" s="80">
        <v>737682</v>
      </c>
      <c r="T21" s="80">
        <v>758655</v>
      </c>
      <c r="U21" s="80">
        <v>741687</v>
      </c>
      <c r="V21" s="80">
        <v>728297</v>
      </c>
      <c r="W21" s="80">
        <v>694171</v>
      </c>
      <c r="X21" s="80">
        <v>701374</v>
      </c>
      <c r="Y21" s="80">
        <v>709566</v>
      </c>
      <c r="Z21" s="100">
        <v>665168</v>
      </c>
      <c r="AA21" s="100">
        <v>689278</v>
      </c>
      <c r="AB21" s="100">
        <v>659683</v>
      </c>
      <c r="AC21" s="100">
        <v>654267</v>
      </c>
      <c r="AD21" s="100">
        <v>637197</v>
      </c>
      <c r="AE21" s="100">
        <v>621639</v>
      </c>
      <c r="AF21" s="100">
        <v>560790</v>
      </c>
    </row>
    <row r="22" spans="1:32" ht="15" customHeight="1" x14ac:dyDescent="0.15">
      <c r="A22" s="83" t="s">
        <v>112</v>
      </c>
      <c r="B22" s="84"/>
      <c r="C22" s="84"/>
      <c r="D22" s="138">
        <f>歳入・旧鹿沼市!D21+歳入・旧粟野町!D21</f>
        <v>362060</v>
      </c>
      <c r="E22" s="138">
        <f>歳入・旧鹿沼市!E21+歳入・旧粟野町!E21</f>
        <v>354687</v>
      </c>
      <c r="F22" s="138">
        <f>歳入・旧鹿沼市!F21+歳入・旧粟野町!F21</f>
        <v>372370</v>
      </c>
      <c r="G22" s="138">
        <f>歳入・旧鹿沼市!G21+歳入・旧粟野町!G21</f>
        <v>363826</v>
      </c>
      <c r="H22" s="138">
        <f>歳入・旧鹿沼市!H21+歳入・旧粟野町!H21</f>
        <v>364523</v>
      </c>
      <c r="I22" s="138">
        <f>歳入・旧鹿沼市!I21+歳入・旧粟野町!I21</f>
        <v>372278</v>
      </c>
      <c r="J22" s="138">
        <f>歳入・旧鹿沼市!J21+歳入・旧粟野町!J21</f>
        <v>394297</v>
      </c>
      <c r="K22" s="138">
        <f>歳入・旧鹿沼市!K21+歳入・旧粟野町!K21</f>
        <v>396850</v>
      </c>
      <c r="L22" s="138">
        <f>歳入・旧鹿沼市!L21+歳入・旧粟野町!L21</f>
        <v>467429</v>
      </c>
      <c r="M22" s="138">
        <f>歳入・旧鹿沼市!M21+歳入・旧粟野町!M21</f>
        <v>555981</v>
      </c>
      <c r="N22" s="138">
        <f>歳入・旧鹿沼市!N21+歳入・旧粟野町!N21</f>
        <v>471932</v>
      </c>
      <c r="O22" s="138">
        <f>歳入・旧鹿沼市!O21+歳入・旧粟野町!O21</f>
        <v>489587</v>
      </c>
      <c r="P22" s="138">
        <f>歳入・旧鹿沼市!P21+歳入・旧粟野町!P21</f>
        <v>514557</v>
      </c>
      <c r="Q22" s="138">
        <f>歳入・旧鹿沼市!Q21+歳入・旧粟野町!Q21</f>
        <v>496828</v>
      </c>
      <c r="R22" s="85">
        <v>365128</v>
      </c>
      <c r="S22" s="85">
        <v>466458</v>
      </c>
      <c r="T22" s="85">
        <v>487263</v>
      </c>
      <c r="U22" s="85">
        <v>440870</v>
      </c>
      <c r="V22" s="85">
        <v>400060</v>
      </c>
      <c r="W22" s="85">
        <v>305606</v>
      </c>
      <c r="X22" s="85">
        <v>292771</v>
      </c>
      <c r="Y22" s="85">
        <v>296068</v>
      </c>
      <c r="Z22" s="106">
        <v>292550</v>
      </c>
      <c r="AA22" s="106">
        <v>283749</v>
      </c>
      <c r="AB22" s="100">
        <v>281158</v>
      </c>
      <c r="AC22" s="100">
        <v>367915</v>
      </c>
      <c r="AD22" s="100">
        <v>369035</v>
      </c>
      <c r="AE22" s="100">
        <v>365610</v>
      </c>
      <c r="AF22" s="100">
        <v>364189</v>
      </c>
    </row>
    <row r="23" spans="1:32" ht="15" customHeight="1" x14ac:dyDescent="0.15">
      <c r="A23" s="78" t="s">
        <v>113</v>
      </c>
      <c r="B23" s="79"/>
      <c r="C23" s="79"/>
      <c r="D23" s="138">
        <f>歳入・旧鹿沼市!D22+歳入・旧粟野町!D22</f>
        <v>3150474</v>
      </c>
      <c r="E23" s="138">
        <f>歳入・旧鹿沼市!E22+歳入・旧粟野町!E22</f>
        <v>3270837</v>
      </c>
      <c r="F23" s="138">
        <f>歳入・旧鹿沼市!F22+歳入・旧粟野町!F22</f>
        <v>3197606</v>
      </c>
      <c r="G23" s="138">
        <f>歳入・旧鹿沼市!G22+歳入・旧粟野町!G22</f>
        <v>3113627</v>
      </c>
      <c r="H23" s="138">
        <f>歳入・旧鹿沼市!H22+歳入・旧粟野町!H22</f>
        <v>3266645</v>
      </c>
      <c r="I23" s="138">
        <f>歳入・旧鹿沼市!I22+歳入・旧粟野町!I22</f>
        <v>2711316</v>
      </c>
      <c r="J23" s="138">
        <f>歳入・旧鹿沼市!J22+歳入・旧粟野町!J22</f>
        <v>3277052</v>
      </c>
      <c r="K23" s="138">
        <f>歳入・旧鹿沼市!K22+歳入・旧粟野町!K22</f>
        <v>4263593</v>
      </c>
      <c r="L23" s="138">
        <f>歳入・旧鹿沼市!L22+歳入・旧粟野町!L22</f>
        <v>4380662</v>
      </c>
      <c r="M23" s="138">
        <f>歳入・旧鹿沼市!M22+歳入・旧粟野町!M22</f>
        <v>3429958</v>
      </c>
      <c r="N23" s="138">
        <f>歳入・旧鹿沼市!N22+歳入・旧粟野町!N22</f>
        <v>4209812</v>
      </c>
      <c r="O23" s="138">
        <f>歳入・旧鹿沼市!O22+歳入・旧粟野町!O22</f>
        <v>4154872</v>
      </c>
      <c r="P23" s="138">
        <f>歳入・旧鹿沼市!P22+歳入・旧粟野町!P22</f>
        <v>3592786</v>
      </c>
      <c r="Q23" s="138">
        <f>歳入・旧鹿沼市!Q22+歳入・旧粟野町!Q22</f>
        <v>3262482</v>
      </c>
      <c r="R23" s="80">
        <v>3307394</v>
      </c>
      <c r="S23" s="80">
        <v>3105716</v>
      </c>
      <c r="T23" s="80">
        <v>3918574</v>
      </c>
      <c r="U23" s="80">
        <v>3661948</v>
      </c>
      <c r="V23" s="80">
        <v>5889425</v>
      </c>
      <c r="W23" s="80">
        <v>5218097</v>
      </c>
      <c r="X23" s="80">
        <v>4643527</v>
      </c>
      <c r="Y23" s="80">
        <v>4120416</v>
      </c>
      <c r="Z23" s="100">
        <v>5073729</v>
      </c>
      <c r="AA23" s="100">
        <v>5218178</v>
      </c>
      <c r="AB23" s="100">
        <v>6563481</v>
      </c>
      <c r="AC23" s="100">
        <v>5855498</v>
      </c>
      <c r="AD23" s="100">
        <v>5074568</v>
      </c>
      <c r="AE23" s="100">
        <v>4866849</v>
      </c>
      <c r="AF23" s="100">
        <v>5911765</v>
      </c>
    </row>
    <row r="24" spans="1:32" ht="15" customHeight="1" x14ac:dyDescent="0.15">
      <c r="A24" s="78" t="s">
        <v>114</v>
      </c>
      <c r="B24" s="79"/>
      <c r="C24" s="79"/>
      <c r="D24" s="138">
        <f>歳入・旧鹿沼市!D23+歳入・旧粟野町!D23</f>
        <v>1384279</v>
      </c>
      <c r="E24" s="138">
        <f>歳入・旧鹿沼市!E23+歳入・旧粟野町!E23</f>
        <v>1657541</v>
      </c>
      <c r="F24" s="138">
        <f>歳入・旧鹿沼市!F23+歳入・旧粟野町!F23</f>
        <v>2058889</v>
      </c>
      <c r="G24" s="138">
        <f>歳入・旧鹿沼市!G23+歳入・旧粟野町!G23</f>
        <v>1863995</v>
      </c>
      <c r="H24" s="138">
        <f>歳入・旧鹿沼市!H23+歳入・旧粟野町!H23</f>
        <v>1665253</v>
      </c>
      <c r="I24" s="138">
        <f>歳入・旧鹿沼市!I23+歳入・旧粟野町!I23</f>
        <v>2284540</v>
      </c>
      <c r="J24" s="138">
        <f>歳入・旧鹿沼市!J23+歳入・旧粟野町!J23</f>
        <v>3387527</v>
      </c>
      <c r="K24" s="138">
        <f>歳入・旧鹿沼市!K23+歳入・旧粟野町!K23</f>
        <v>3269183</v>
      </c>
      <c r="L24" s="138">
        <f>歳入・旧鹿沼市!L23+歳入・旧粟野町!L23</f>
        <v>2326360</v>
      </c>
      <c r="M24" s="138">
        <f>歳入・旧鹿沼市!M23+歳入・旧粟野町!M23</f>
        <v>1745323</v>
      </c>
      <c r="N24" s="138">
        <f>歳入・旧鹿沼市!N23+歳入・旧粟野町!N23</f>
        <v>1681620</v>
      </c>
      <c r="O24" s="138">
        <f>歳入・旧鹿沼市!O23+歳入・旧粟野町!O23</f>
        <v>1768688</v>
      </c>
      <c r="P24" s="138">
        <f>歳入・旧鹿沼市!P23+歳入・旧粟野町!P23</f>
        <v>1869889</v>
      </c>
      <c r="Q24" s="138">
        <f>歳入・旧鹿沼市!Q23+歳入・旧粟野町!Q23</f>
        <v>2227886</v>
      </c>
      <c r="R24" s="80">
        <v>2856155</v>
      </c>
      <c r="S24" s="80">
        <v>2517188</v>
      </c>
      <c r="T24" s="80">
        <v>2186520</v>
      </c>
      <c r="U24" s="80">
        <v>1848772</v>
      </c>
      <c r="V24" s="80">
        <v>2221725</v>
      </c>
      <c r="W24" s="80">
        <v>2606504</v>
      </c>
      <c r="X24" s="80">
        <v>2575856</v>
      </c>
      <c r="Y24" s="80">
        <v>2611521</v>
      </c>
      <c r="Z24" s="100">
        <v>2548075</v>
      </c>
      <c r="AA24" s="100">
        <v>3195861</v>
      </c>
      <c r="AB24" s="100">
        <v>2807642</v>
      </c>
      <c r="AC24" s="100">
        <v>2924789</v>
      </c>
      <c r="AD24" s="100">
        <v>3231978</v>
      </c>
      <c r="AE24" s="100">
        <v>2679068</v>
      </c>
      <c r="AF24" s="100">
        <v>3284944</v>
      </c>
    </row>
    <row r="25" spans="1:32" ht="15" customHeight="1" x14ac:dyDescent="0.15">
      <c r="A25" s="78" t="s">
        <v>115</v>
      </c>
      <c r="B25" s="79"/>
      <c r="C25" s="79"/>
      <c r="D25" s="138">
        <f>歳入・旧鹿沼市!D24+歳入・旧粟野町!D24</f>
        <v>848557</v>
      </c>
      <c r="E25" s="138">
        <f>歳入・旧鹿沼市!E24+歳入・旧粟野町!E24</f>
        <v>1159185</v>
      </c>
      <c r="F25" s="138">
        <f>歳入・旧鹿沼市!F24+歳入・旧粟野町!F24</f>
        <v>1113003</v>
      </c>
      <c r="G25" s="138">
        <f>歳入・旧鹿沼市!G24+歳入・旧粟野町!G24</f>
        <v>2778636</v>
      </c>
      <c r="H25" s="138">
        <f>歳入・旧鹿沼市!H24+歳入・旧粟野町!H24</f>
        <v>598532</v>
      </c>
      <c r="I25" s="138">
        <f>歳入・旧鹿沼市!I24+歳入・旧粟野町!I24</f>
        <v>506946</v>
      </c>
      <c r="J25" s="138">
        <f>歳入・旧鹿沼市!J24+歳入・旧粟野町!J24</f>
        <v>771743</v>
      </c>
      <c r="K25" s="138">
        <f>歳入・旧鹿沼市!K24+歳入・旧粟野町!K24</f>
        <v>424668</v>
      </c>
      <c r="L25" s="138">
        <f>歳入・旧鹿沼市!L24+歳入・旧粟野町!L24</f>
        <v>394139</v>
      </c>
      <c r="M25" s="138">
        <f>歳入・旧鹿沼市!M24+歳入・旧粟野町!M24</f>
        <v>478860</v>
      </c>
      <c r="N25" s="138">
        <f>歳入・旧鹿沼市!N24+歳入・旧粟野町!N24</f>
        <v>194436</v>
      </c>
      <c r="O25" s="138">
        <f>歳入・旧鹿沼市!O24+歳入・旧粟野町!O24</f>
        <v>186166</v>
      </c>
      <c r="P25" s="138">
        <f>歳入・旧鹿沼市!P24+歳入・旧粟野町!P24</f>
        <v>275399</v>
      </c>
      <c r="Q25" s="138">
        <f>歳入・旧鹿沼市!Q24+歳入・旧粟野町!Q24</f>
        <v>480742</v>
      </c>
      <c r="R25" s="80">
        <v>242533</v>
      </c>
      <c r="S25" s="80">
        <v>321819</v>
      </c>
      <c r="T25" s="80">
        <v>397895</v>
      </c>
      <c r="U25" s="80">
        <v>420150</v>
      </c>
      <c r="V25" s="80">
        <v>424488</v>
      </c>
      <c r="W25" s="80">
        <v>382620</v>
      </c>
      <c r="X25" s="80">
        <v>376707</v>
      </c>
      <c r="Y25" s="80">
        <v>260032</v>
      </c>
      <c r="Z25" s="100">
        <v>261681</v>
      </c>
      <c r="AA25" s="100">
        <v>241142</v>
      </c>
      <c r="AB25" s="100">
        <v>174112</v>
      </c>
      <c r="AC25" s="100">
        <v>278270</v>
      </c>
      <c r="AD25" s="100">
        <v>226916</v>
      </c>
      <c r="AE25" s="100">
        <v>218558</v>
      </c>
      <c r="AF25" s="100">
        <v>161724</v>
      </c>
    </row>
    <row r="26" spans="1:32" ht="15" customHeight="1" x14ac:dyDescent="0.15">
      <c r="A26" s="78" t="s">
        <v>116</v>
      </c>
      <c r="B26" s="79"/>
      <c r="C26" s="79"/>
      <c r="D26" s="138">
        <f>歳入・旧鹿沼市!D25+歳入・旧粟野町!D25</f>
        <v>146146</v>
      </c>
      <c r="E26" s="138">
        <f>歳入・旧鹿沼市!E25+歳入・旧粟野町!E25</f>
        <v>30906</v>
      </c>
      <c r="F26" s="138">
        <f>歳入・旧鹿沼市!F25+歳入・旧粟野町!F25</f>
        <v>54156</v>
      </c>
      <c r="G26" s="138">
        <f>歳入・旧鹿沼市!G25+歳入・旧粟野町!G25</f>
        <v>6833</v>
      </c>
      <c r="H26" s="138">
        <f>歳入・旧鹿沼市!H25+歳入・旧粟野町!H25</f>
        <v>9199</v>
      </c>
      <c r="I26" s="138">
        <f>歳入・旧鹿沼市!I25+歳入・旧粟野町!I25</f>
        <v>13341</v>
      </c>
      <c r="J26" s="138">
        <f>歳入・旧鹿沼市!J25+歳入・旧粟野町!J25</f>
        <v>6631</v>
      </c>
      <c r="K26" s="138">
        <f>歳入・旧鹿沼市!K25+歳入・旧粟野町!K25</f>
        <v>14202</v>
      </c>
      <c r="L26" s="138">
        <f>歳入・旧鹿沼市!L25+歳入・旧粟野町!L25</f>
        <v>10924</v>
      </c>
      <c r="M26" s="138">
        <f>歳入・旧鹿沼市!M25+歳入・旧粟野町!M25</f>
        <v>1955</v>
      </c>
      <c r="N26" s="138">
        <f>歳入・旧鹿沼市!N25+歳入・旧粟野町!N25</f>
        <v>202050</v>
      </c>
      <c r="O26" s="138">
        <f>歳入・旧鹿沼市!O25+歳入・旧粟野町!O25</f>
        <v>31850</v>
      </c>
      <c r="P26" s="138">
        <f>歳入・旧鹿沼市!P25+歳入・旧粟野町!P25</f>
        <v>1650</v>
      </c>
      <c r="Q26" s="138">
        <f>歳入・旧鹿沼市!Q25+歳入・旧粟野町!Q25</f>
        <v>2950</v>
      </c>
      <c r="R26" s="80">
        <v>2100</v>
      </c>
      <c r="S26" s="80">
        <v>1900</v>
      </c>
      <c r="T26" s="80">
        <v>500</v>
      </c>
      <c r="U26" s="80">
        <v>3210</v>
      </c>
      <c r="V26" s="80">
        <v>2562</v>
      </c>
      <c r="W26" s="80">
        <v>8195</v>
      </c>
      <c r="X26" s="80">
        <v>9420</v>
      </c>
      <c r="Y26" s="80">
        <v>2328</v>
      </c>
      <c r="Z26" s="100">
        <v>24616</v>
      </c>
      <c r="AA26" s="100">
        <v>10577</v>
      </c>
      <c r="AB26" s="100">
        <v>37898</v>
      </c>
      <c r="AC26" s="100">
        <v>37168</v>
      </c>
      <c r="AD26" s="100">
        <v>75347</v>
      </c>
      <c r="AE26" s="100">
        <v>46678</v>
      </c>
      <c r="AF26" s="100">
        <v>62126</v>
      </c>
    </row>
    <row r="27" spans="1:32" ht="15" customHeight="1" x14ac:dyDescent="0.15">
      <c r="A27" s="78" t="s">
        <v>117</v>
      </c>
      <c r="B27" s="79"/>
      <c r="C27" s="79"/>
      <c r="D27" s="138">
        <f>歳入・旧鹿沼市!D26+歳入・旧粟野町!D26</f>
        <v>1031392</v>
      </c>
      <c r="E27" s="138">
        <f>歳入・旧鹿沼市!E26+歳入・旧粟野町!E26</f>
        <v>1214050</v>
      </c>
      <c r="F27" s="138">
        <f>歳入・旧鹿沼市!F26+歳入・旧粟野町!F26</f>
        <v>2223961</v>
      </c>
      <c r="G27" s="138">
        <f>歳入・旧鹿沼市!G26+歳入・旧粟野町!G26</f>
        <v>2311258</v>
      </c>
      <c r="H27" s="138">
        <f>歳入・旧鹿沼市!H26+歳入・旧粟野町!H26</f>
        <v>1954933</v>
      </c>
      <c r="I27" s="138">
        <f>歳入・旧鹿沼市!I26+歳入・旧粟野町!I26</f>
        <v>2149129</v>
      </c>
      <c r="J27" s="138">
        <f>歳入・旧鹿沼市!J26+歳入・旧粟野町!J26</f>
        <v>1538683</v>
      </c>
      <c r="K27" s="138">
        <f>歳入・旧鹿沼市!K26+歳入・旧粟野町!K26</f>
        <v>2185279</v>
      </c>
      <c r="L27" s="138">
        <f>歳入・旧鹿沼市!L26+歳入・旧粟野町!L26</f>
        <v>1058891</v>
      </c>
      <c r="M27" s="138">
        <f>歳入・旧鹿沼市!M26+歳入・旧粟野町!M26</f>
        <v>553568</v>
      </c>
      <c r="N27" s="138">
        <f>歳入・旧鹿沼市!N26+歳入・旧粟野町!N26</f>
        <v>844812</v>
      </c>
      <c r="O27" s="138">
        <f>歳入・旧鹿沼市!O26+歳入・旧粟野町!O26</f>
        <v>2099070</v>
      </c>
      <c r="P27" s="138">
        <f>歳入・旧鹿沼市!P26+歳入・旧粟野町!P26</f>
        <v>1149771</v>
      </c>
      <c r="Q27" s="138">
        <f>歳入・旧鹿沼市!Q26+歳入・旧粟野町!Q26</f>
        <v>993034</v>
      </c>
      <c r="R27" s="80">
        <v>1791219</v>
      </c>
      <c r="S27" s="80">
        <v>847209</v>
      </c>
      <c r="T27" s="80">
        <v>579102</v>
      </c>
      <c r="U27" s="80">
        <v>877252</v>
      </c>
      <c r="V27" s="80">
        <v>1004156</v>
      </c>
      <c r="W27" s="80">
        <v>1311698</v>
      </c>
      <c r="X27" s="80">
        <v>847698</v>
      </c>
      <c r="Y27" s="80">
        <v>352996</v>
      </c>
      <c r="Z27" s="100">
        <v>24868</v>
      </c>
      <c r="AA27" s="100">
        <v>74906</v>
      </c>
      <c r="AB27" s="100">
        <v>610561</v>
      </c>
      <c r="AC27" s="100">
        <v>18902</v>
      </c>
      <c r="AD27" s="100">
        <v>79398</v>
      </c>
      <c r="AE27" s="100">
        <v>293070</v>
      </c>
      <c r="AF27" s="100">
        <v>1646365</v>
      </c>
    </row>
    <row r="28" spans="1:32" ht="15" customHeight="1" x14ac:dyDescent="0.15">
      <c r="A28" s="78" t="s">
        <v>118</v>
      </c>
      <c r="B28" s="79"/>
      <c r="C28" s="79"/>
      <c r="D28" s="138">
        <f>歳入・旧鹿沼市!D27+歳入・旧粟野町!D27</f>
        <v>978608</v>
      </c>
      <c r="E28" s="138">
        <f>歳入・旧鹿沼市!E27+歳入・旧粟野町!E27</f>
        <v>1019443</v>
      </c>
      <c r="F28" s="138">
        <f>歳入・旧鹿沼市!F27+歳入・旧粟野町!F27</f>
        <v>1212267</v>
      </c>
      <c r="G28" s="138">
        <f>歳入・旧鹿沼市!G27+歳入・旧粟野町!G27</f>
        <v>1377834</v>
      </c>
      <c r="H28" s="138">
        <f>歳入・旧鹿沼市!H27+歳入・旧粟野町!H27</f>
        <v>1343686</v>
      </c>
      <c r="I28" s="138">
        <f>歳入・旧鹿沼市!I27+歳入・旧粟野町!I27</f>
        <v>1128218</v>
      </c>
      <c r="J28" s="138">
        <f>歳入・旧鹿沼市!J27+歳入・旧粟野町!J27</f>
        <v>1195698</v>
      </c>
      <c r="K28" s="138">
        <f>歳入・旧鹿沼市!K27+歳入・旧粟野町!K27</f>
        <v>1083734</v>
      </c>
      <c r="L28" s="138">
        <f>歳入・旧鹿沼市!L27+歳入・旧粟野町!L27</f>
        <v>1102463</v>
      </c>
      <c r="M28" s="138">
        <f>歳入・旧鹿沼市!M27+歳入・旧粟野町!M27</f>
        <v>1578937</v>
      </c>
      <c r="N28" s="138">
        <f>歳入・旧鹿沼市!N27+歳入・旧粟野町!N27</f>
        <v>1585823</v>
      </c>
      <c r="O28" s="138">
        <f>歳入・旧鹿沼市!O27+歳入・旧粟野町!O27</f>
        <v>1463164</v>
      </c>
      <c r="P28" s="138">
        <f>歳入・旧鹿沼市!P27+歳入・旧粟野町!P27</f>
        <v>1362536</v>
      </c>
      <c r="Q28" s="138">
        <f>歳入・旧鹿沼市!Q27+歳入・旧粟野町!Q27</f>
        <v>1675467</v>
      </c>
      <c r="R28" s="80">
        <v>1342851</v>
      </c>
      <c r="S28" s="80">
        <v>1296264</v>
      </c>
      <c r="T28" s="80">
        <v>1473203</v>
      </c>
      <c r="U28" s="80">
        <v>880100</v>
      </c>
      <c r="V28" s="80">
        <v>866435</v>
      </c>
      <c r="W28" s="80">
        <v>1122491</v>
      </c>
      <c r="X28" s="80">
        <v>1248948</v>
      </c>
      <c r="Y28" s="80">
        <v>884408</v>
      </c>
      <c r="Z28" s="100">
        <v>1177050</v>
      </c>
      <c r="AA28" s="100">
        <v>1081408</v>
      </c>
      <c r="AB28" s="106">
        <v>1366822</v>
      </c>
      <c r="AC28" s="106">
        <v>1774375</v>
      </c>
      <c r="AD28" s="106">
        <v>1567995</v>
      </c>
      <c r="AE28" s="106">
        <v>899571</v>
      </c>
      <c r="AF28" s="106">
        <v>1274064</v>
      </c>
    </row>
    <row r="29" spans="1:32" ht="15" customHeight="1" x14ac:dyDescent="0.15">
      <c r="A29" s="78" t="s">
        <v>119</v>
      </c>
      <c r="B29" s="79"/>
      <c r="C29" s="79"/>
      <c r="D29" s="138">
        <f>歳入・旧鹿沼市!D28+歳入・旧粟野町!D28</f>
        <v>1736299</v>
      </c>
      <c r="E29" s="138">
        <f>歳入・旧鹿沼市!E28+歳入・旧粟野町!E28</f>
        <v>1734342</v>
      </c>
      <c r="F29" s="138">
        <f>歳入・旧鹿沼市!F28+歳入・旧粟野町!F28</f>
        <v>2066899</v>
      </c>
      <c r="G29" s="138">
        <f>歳入・旧鹿沼市!G28+歳入・旧粟野町!G28</f>
        <v>2849931</v>
      </c>
      <c r="H29" s="138">
        <f>歳入・旧鹿沼市!H28+歳入・旧粟野町!H28</f>
        <v>3000181</v>
      </c>
      <c r="I29" s="138">
        <f>歳入・旧鹿沼市!I28+歳入・旧粟野町!I28</f>
        <v>2979341</v>
      </c>
      <c r="J29" s="138">
        <f>歳入・旧鹿沼市!J28+歳入・旧粟野町!J28</f>
        <v>2777323</v>
      </c>
      <c r="K29" s="138">
        <f>歳入・旧鹿沼市!K28+歳入・旧粟野町!K28</f>
        <v>2803183</v>
      </c>
      <c r="L29" s="138">
        <f>歳入・旧鹿沼市!L28+歳入・旧粟野町!L28</f>
        <v>2325094</v>
      </c>
      <c r="M29" s="138">
        <f>歳入・旧鹿沼市!M28+歳入・旧粟野町!M28</f>
        <v>2100217</v>
      </c>
      <c r="N29" s="138">
        <f>歳入・旧鹿沼市!N28+歳入・旧粟野町!N28</f>
        <v>1948611</v>
      </c>
      <c r="O29" s="138">
        <f>歳入・旧鹿沼市!O28+歳入・旧粟野町!O28</f>
        <v>1926668</v>
      </c>
      <c r="P29" s="138">
        <f>歳入・旧鹿沼市!P28+歳入・旧粟野町!P28</f>
        <v>1885319</v>
      </c>
      <c r="Q29" s="138">
        <f>歳入・旧鹿沼市!Q28+歳入・旧粟野町!Q28</f>
        <v>2426269</v>
      </c>
      <c r="R29" s="80">
        <v>3332207</v>
      </c>
      <c r="S29" s="80">
        <v>3208909</v>
      </c>
      <c r="T29" s="80">
        <v>2975894</v>
      </c>
      <c r="U29" s="80">
        <v>3181721</v>
      </c>
      <c r="V29" s="80">
        <v>3406252</v>
      </c>
      <c r="W29" s="80">
        <v>3366161</v>
      </c>
      <c r="X29" s="80">
        <v>3775758</v>
      </c>
      <c r="Y29" s="80">
        <v>4511639</v>
      </c>
      <c r="Z29" s="100">
        <v>4883606</v>
      </c>
      <c r="AA29" s="100">
        <v>4264893</v>
      </c>
      <c r="AB29" s="100">
        <v>3667039</v>
      </c>
      <c r="AC29" s="100">
        <v>2988349</v>
      </c>
      <c r="AD29" s="100">
        <v>2697159</v>
      </c>
      <c r="AE29" s="100">
        <v>2344169</v>
      </c>
      <c r="AF29" s="100">
        <v>2162656</v>
      </c>
    </row>
    <row r="30" spans="1:32" ht="15" customHeight="1" x14ac:dyDescent="0.15">
      <c r="A30" s="78" t="s">
        <v>120</v>
      </c>
      <c r="B30" s="79"/>
      <c r="C30" s="79"/>
      <c r="D30" s="138">
        <f>歳入・旧鹿沼市!D29+歳入・旧粟野町!D29</f>
        <v>1887184</v>
      </c>
      <c r="E30" s="138">
        <f>歳入・旧鹿沼市!E29+歳入・旧粟野町!E29</f>
        <v>4080036</v>
      </c>
      <c r="F30" s="138">
        <f>歳入・旧鹿沼市!F29+歳入・旧粟野町!F29</f>
        <v>4608000</v>
      </c>
      <c r="G30" s="138">
        <f>歳入・旧鹿沼市!G29+歳入・旧粟野町!G29</f>
        <v>4085700</v>
      </c>
      <c r="H30" s="138">
        <f>歳入・旧鹿沼市!H29+歳入・旧粟野町!H29</f>
        <v>5421700</v>
      </c>
      <c r="I30" s="138">
        <f>歳入・旧鹿沼市!I29+歳入・旧粟野町!I29</f>
        <v>5347400</v>
      </c>
      <c r="J30" s="138">
        <f>歳入・旧鹿沼市!J29+歳入・旧粟野町!J29</f>
        <v>4081100</v>
      </c>
      <c r="K30" s="138">
        <f>歳入・旧鹿沼市!K29+歳入・旧粟野町!K29</f>
        <v>2796000</v>
      </c>
      <c r="L30" s="138">
        <f>歳入・旧鹿沼市!L29+歳入・旧粟野町!L29</f>
        <v>1765100</v>
      </c>
      <c r="M30" s="138">
        <f>歳入・旧鹿沼市!M29+歳入・旧粟野町!M29</f>
        <v>1284900</v>
      </c>
      <c r="N30" s="138">
        <f>歳入・旧鹿沼市!N29+歳入・旧粟野町!N29</f>
        <v>2879549</v>
      </c>
      <c r="O30" s="138">
        <f>歳入・旧鹿沼市!O29+歳入・旧粟野町!O29</f>
        <v>3179400</v>
      </c>
      <c r="P30" s="138">
        <f>歳入・旧鹿沼市!P29+歳入・旧粟野町!P29</f>
        <v>3468500</v>
      </c>
      <c r="Q30" s="138">
        <f>歳入・旧鹿沼市!Q29+歳入・旧粟野町!Q29</f>
        <v>3718000</v>
      </c>
      <c r="R30" s="80">
        <v>3248500</v>
      </c>
      <c r="S30" s="80">
        <v>4397200</v>
      </c>
      <c r="T30" s="80">
        <v>2640500</v>
      </c>
      <c r="U30" s="80">
        <v>1960900</v>
      </c>
      <c r="V30" s="80">
        <v>3822800</v>
      </c>
      <c r="W30" s="80">
        <v>2752000</v>
      </c>
      <c r="X30" s="80">
        <v>2416800</v>
      </c>
      <c r="Y30" s="80">
        <v>2599200</v>
      </c>
      <c r="Z30" s="100">
        <v>1971800</v>
      </c>
      <c r="AA30" s="100">
        <v>3569300</v>
      </c>
      <c r="AB30" s="100">
        <v>4499600</v>
      </c>
      <c r="AC30" s="100">
        <v>2672300</v>
      </c>
      <c r="AD30" s="100">
        <v>2254200</v>
      </c>
      <c r="AE30" s="100">
        <v>2565100</v>
      </c>
      <c r="AF30" s="100">
        <v>2812600</v>
      </c>
    </row>
    <row r="31" spans="1:32" ht="15" customHeight="1" x14ac:dyDescent="0.15">
      <c r="A31" s="78" t="s">
        <v>159</v>
      </c>
      <c r="B31" s="79"/>
      <c r="C31" s="79"/>
      <c r="D31" s="138">
        <f>歳入・旧鹿沼市!D30+歳入・旧粟野町!D30</f>
        <v>0</v>
      </c>
      <c r="E31" s="138">
        <f>歳入・旧鹿沼市!E30+歳入・旧粟野町!E30</f>
        <v>0</v>
      </c>
      <c r="F31" s="138">
        <f>歳入・旧鹿沼市!F30+歳入・旧粟野町!F30</f>
        <v>0</v>
      </c>
      <c r="G31" s="138">
        <f>歳入・旧鹿沼市!G30+歳入・旧粟野町!G30</f>
        <v>0</v>
      </c>
      <c r="H31" s="138">
        <f>歳入・旧鹿沼市!H30+歳入・旧粟野町!H30</f>
        <v>0</v>
      </c>
      <c r="I31" s="138">
        <f>歳入・旧鹿沼市!I30+歳入・旧粟野町!I30</f>
        <v>0</v>
      </c>
      <c r="J31" s="138">
        <f>歳入・旧鹿沼市!J30+歳入・旧粟野町!J30</f>
        <v>0</v>
      </c>
      <c r="K31" s="138">
        <f>歳入・旧鹿沼市!K30+歳入・旧粟野町!K30</f>
        <v>0</v>
      </c>
      <c r="L31" s="138">
        <f>歳入・旧鹿沼市!L30+歳入・旧粟野町!L30</f>
        <v>0</v>
      </c>
      <c r="M31" s="138">
        <f>歳入・旧鹿沼市!M30+歳入・旧粟野町!M30</f>
        <v>0</v>
      </c>
      <c r="N31" s="138">
        <f>歳入・旧鹿沼市!N30+歳入・旧粟野町!N30</f>
        <v>178800</v>
      </c>
      <c r="O31" s="138">
        <f>歳入・旧鹿沼市!O30+歳入・旧粟野町!O30</f>
        <v>171800</v>
      </c>
      <c r="P31" s="138">
        <f>歳入・旧鹿沼市!P30+歳入・旧粟野町!P30</f>
        <v>233400</v>
      </c>
      <c r="Q31" s="138">
        <f>歳入・旧鹿沼市!Q30+歳入・旧粟野町!Q30</f>
        <v>272000</v>
      </c>
      <c r="R31" s="80">
        <v>173500</v>
      </c>
      <c r="S31" s="80">
        <v>136100</v>
      </c>
      <c r="T31" s="80">
        <v>0</v>
      </c>
      <c r="U31" s="80"/>
      <c r="V31" s="80">
        <v>0</v>
      </c>
      <c r="W31" s="80">
        <v>0</v>
      </c>
      <c r="X31" s="80">
        <v>0</v>
      </c>
      <c r="Y31" s="80">
        <v>0</v>
      </c>
      <c r="Z31" s="100">
        <v>0</v>
      </c>
      <c r="AA31" s="100"/>
      <c r="AB31" s="100">
        <v>0</v>
      </c>
      <c r="AC31" s="100">
        <v>0</v>
      </c>
      <c r="AD31" s="100"/>
      <c r="AE31" s="100"/>
      <c r="AF31" s="100"/>
    </row>
    <row r="32" spans="1:32" ht="15" customHeight="1" x14ac:dyDescent="0.15">
      <c r="A32" s="78" t="s">
        <v>160</v>
      </c>
      <c r="B32" s="79"/>
      <c r="C32" s="79"/>
      <c r="D32" s="138">
        <f>歳入・旧鹿沼市!D31+歳入・旧粟野町!D31</f>
        <v>0</v>
      </c>
      <c r="E32" s="138">
        <f>歳入・旧鹿沼市!E31+歳入・旧粟野町!E31</f>
        <v>0</v>
      </c>
      <c r="F32" s="138">
        <f>歳入・旧鹿沼市!F31+歳入・旧粟野町!F31</f>
        <v>0</v>
      </c>
      <c r="G32" s="138">
        <f>歳入・旧鹿沼市!G31+歳入・旧粟野町!G31</f>
        <v>0</v>
      </c>
      <c r="H32" s="138">
        <f>歳入・旧鹿沼市!H31+歳入・旧粟野町!H31</f>
        <v>0</v>
      </c>
      <c r="I32" s="138">
        <f>歳入・旧鹿沼市!I31+歳入・旧粟野町!I31</f>
        <v>0</v>
      </c>
      <c r="J32" s="138">
        <f>歳入・旧鹿沼市!J31+歳入・旧粟野町!J31</f>
        <v>0</v>
      </c>
      <c r="K32" s="138">
        <f>歳入・旧鹿沼市!K31+歳入・旧粟野町!K31</f>
        <v>0</v>
      </c>
      <c r="L32" s="138">
        <f>歳入・旧鹿沼市!L31+歳入・旧粟野町!L31</f>
        <v>0</v>
      </c>
      <c r="M32" s="138">
        <f>歳入・旧鹿沼市!M31+歳入・旧粟野町!M31</f>
        <v>0</v>
      </c>
      <c r="N32" s="138">
        <f>歳入・旧鹿沼市!N31+歳入・旧粟野町!N31</f>
        <v>547200</v>
      </c>
      <c r="O32" s="138">
        <f>歳入・旧鹿沼市!O31+歳入・旧粟野町!O31</f>
        <v>1161700</v>
      </c>
      <c r="P32" s="138">
        <f>歳入・旧鹿沼市!P31+歳入・旧粟野町!P31</f>
        <v>2087700</v>
      </c>
      <c r="Q32" s="138">
        <f>歳入・旧鹿沼市!Q31+歳入・旧粟野町!Q31</f>
        <v>1500200</v>
      </c>
      <c r="R32" s="80">
        <v>1154300</v>
      </c>
      <c r="S32" s="80">
        <v>1032300</v>
      </c>
      <c r="T32" s="80">
        <v>936600</v>
      </c>
      <c r="U32" s="80">
        <v>877300</v>
      </c>
      <c r="V32" s="80">
        <v>1174000</v>
      </c>
      <c r="W32" s="80">
        <v>1020000</v>
      </c>
      <c r="X32" s="80">
        <v>747900</v>
      </c>
      <c r="Y32" s="80">
        <v>1000000</v>
      </c>
      <c r="Z32" s="100">
        <v>800000</v>
      </c>
      <c r="AA32" s="100">
        <v>1757000</v>
      </c>
      <c r="AB32" s="100">
        <v>1795000</v>
      </c>
      <c r="AC32" s="100">
        <v>1507000</v>
      </c>
      <c r="AD32" s="100">
        <v>1300000</v>
      </c>
      <c r="AE32" s="100">
        <v>1300000</v>
      </c>
      <c r="AF32" s="100">
        <v>1300000</v>
      </c>
    </row>
    <row r="33" spans="1:32" ht="15" customHeight="1" x14ac:dyDescent="0.15">
      <c r="A33" s="78" t="s">
        <v>0</v>
      </c>
      <c r="B33" s="79"/>
      <c r="C33" s="79"/>
      <c r="D33" s="138">
        <f>歳入・旧鹿沼市!D32+歳入・旧粟野町!D32</f>
        <v>33733877</v>
      </c>
      <c r="E33" s="138">
        <f>歳入・旧鹿沼市!E32+歳入・旧粟野町!E32</f>
        <v>38610491</v>
      </c>
      <c r="F33" s="138">
        <f>歳入・旧鹿沼市!F32+歳入・旧粟野町!F32</f>
        <v>38863127</v>
      </c>
      <c r="G33" s="138">
        <f>歳入・旧鹿沼市!G32+歳入・旧粟野町!G32</f>
        <v>40847910</v>
      </c>
      <c r="H33" s="138">
        <f>歳入・旧鹿沼市!H32+歳入・旧粟野町!H32</f>
        <v>40535662</v>
      </c>
      <c r="I33" s="138">
        <f>歳入・旧鹿沼市!I32+歳入・旧粟野町!I32</f>
        <v>40870355</v>
      </c>
      <c r="J33" s="138">
        <f>歳入・旧鹿沼市!J32+歳入・旧粟野町!J32</f>
        <v>41949159</v>
      </c>
      <c r="K33" s="138">
        <f>歳入・旧鹿沼市!K32+歳入・旧粟野町!K32</f>
        <v>42252472</v>
      </c>
      <c r="L33" s="138">
        <f>歳入・旧鹿沼市!L32+歳入・旧粟野町!L32</f>
        <v>40357489</v>
      </c>
      <c r="M33" s="138">
        <f>歳入・旧鹿沼市!M32+歳入・旧粟野町!M32</f>
        <v>38294524</v>
      </c>
      <c r="N33" s="138">
        <f>歳入・旧鹿沼市!N32+歳入・旧粟野町!N32</f>
        <v>40035430</v>
      </c>
      <c r="O33" s="138">
        <f>歳入・旧鹿沼市!O32+歳入・旧粟野町!O32</f>
        <v>40086791</v>
      </c>
      <c r="P33" s="138">
        <f>歳入・旧鹿沼市!P32+歳入・旧粟野町!P32</f>
        <v>38068766</v>
      </c>
      <c r="Q33" s="138">
        <f>歳入・旧鹿沼市!Q32+歳入・旧粟野町!Q32</f>
        <v>38742430</v>
      </c>
      <c r="R33" s="82">
        <f t="shared" ref="R33:W33" si="0">SUM(R4:R30)-R16-R17</f>
        <v>40461258</v>
      </c>
      <c r="S33" s="82">
        <f t="shared" si="0"/>
        <v>40650446</v>
      </c>
      <c r="T33" s="82">
        <f t="shared" si="0"/>
        <v>38426384</v>
      </c>
      <c r="U33" s="82">
        <f t="shared" si="0"/>
        <v>37496778</v>
      </c>
      <c r="V33" s="82">
        <f t="shared" si="0"/>
        <v>41554619</v>
      </c>
      <c r="W33" s="82">
        <f t="shared" si="0"/>
        <v>40945475</v>
      </c>
      <c r="X33" s="82">
        <f t="shared" ref="X33:AC33" si="1">SUM(X4:X30)-X16-X17-X18</f>
        <v>40689255</v>
      </c>
      <c r="Y33" s="82">
        <f t="shared" si="1"/>
        <v>39592220</v>
      </c>
      <c r="Z33" s="105">
        <f t="shared" si="1"/>
        <v>40265119</v>
      </c>
      <c r="AA33" s="105">
        <f t="shared" si="1"/>
        <v>41837680</v>
      </c>
      <c r="AB33" s="105">
        <f t="shared" si="1"/>
        <v>44579934</v>
      </c>
      <c r="AC33" s="105">
        <f t="shared" si="1"/>
        <v>41128628</v>
      </c>
      <c r="AD33" s="105">
        <f t="shared" ref="AD33" si="2">SUM(AD4:AD30)-AD16-AD17-AD18</f>
        <v>39645878</v>
      </c>
      <c r="AE33" s="105">
        <f t="shared" ref="AE33" si="3">SUM(AE4:AE30)-AE16-AE17-AE18</f>
        <v>38407950</v>
      </c>
      <c r="AF33" s="105">
        <f t="shared" ref="AF33" si="4">SUM(AF4:AF30)-AF16-AF17-AF18</f>
        <v>42464699</v>
      </c>
    </row>
    <row r="34" spans="1:32" ht="15" customHeight="1" x14ac:dyDescent="0.15">
      <c r="A34" s="78" t="s">
        <v>1</v>
      </c>
      <c r="B34" s="79"/>
      <c r="C34" s="79"/>
      <c r="D34" s="138">
        <f>歳入・旧鹿沼市!D33+歳入・旧粟野町!D33</f>
        <v>20420177</v>
      </c>
      <c r="E34" s="138">
        <f>歳入・旧鹿沼市!E33+歳入・旧粟野町!E33</f>
        <v>22397567</v>
      </c>
      <c r="F34" s="138">
        <f>歳入・旧鹿沼市!F33+歳入・旧粟野町!F33</f>
        <v>20403718</v>
      </c>
      <c r="G34" s="138">
        <f>歳入・旧鹿沼市!G33+歳入・旧粟野町!G33</f>
        <v>20894511</v>
      </c>
      <c r="H34" s="138">
        <f>歳入・旧鹿沼市!H33+歳入・旧粟野町!H33</f>
        <v>21676851</v>
      </c>
      <c r="I34" s="138">
        <f>歳入・旧鹿沼市!I33+歳入・旧粟野町!I33</f>
        <v>22061063</v>
      </c>
      <c r="J34" s="138">
        <f>歳入・旧鹿沼市!J33+歳入・旧粟野町!J33</f>
        <v>23238999</v>
      </c>
      <c r="K34" s="138">
        <f>歳入・旧鹿沼市!K33+歳入・旧粟野町!K33</f>
        <v>23681219</v>
      </c>
      <c r="L34" s="138">
        <f>歳入・旧鹿沼市!L33+歳入・旧粟野町!L33</f>
        <v>25176817</v>
      </c>
      <c r="M34" s="138">
        <f>歳入・旧鹿沼市!M33+歳入・旧粟野町!M33</f>
        <v>25229917</v>
      </c>
      <c r="N34" s="138">
        <f>歳入・旧鹿沼市!N33+歳入・旧粟野町!N33</f>
        <v>24584556</v>
      </c>
      <c r="O34" s="138">
        <f>歳入・旧鹿沼市!O33+歳入・旧粟野町!O33</f>
        <v>23342969</v>
      </c>
      <c r="P34" s="138">
        <f>歳入・旧鹿沼市!P33+歳入・旧粟野町!P33</f>
        <v>22530579</v>
      </c>
      <c r="Q34" s="138">
        <f>歳入・旧鹿沼市!Q33+歳入・旧粟野町!Q33</f>
        <v>22072466</v>
      </c>
      <c r="R34" s="86">
        <f t="shared" ref="R34:X34" si="5">SUM(R4:R15)+R19</f>
        <v>22695451</v>
      </c>
      <c r="S34" s="86">
        <f t="shared" si="5"/>
        <v>23046896</v>
      </c>
      <c r="T34" s="86">
        <f t="shared" si="5"/>
        <v>22467980</v>
      </c>
      <c r="U34" s="86">
        <f t="shared" si="5"/>
        <v>22746165</v>
      </c>
      <c r="V34" s="86">
        <f t="shared" si="5"/>
        <v>22205455</v>
      </c>
      <c r="W34" s="86">
        <f t="shared" si="5"/>
        <v>22690810</v>
      </c>
      <c r="X34" s="86">
        <f t="shared" si="5"/>
        <v>23138534</v>
      </c>
      <c r="Y34" s="86">
        <f t="shared" ref="Y34:AD34" si="6">SUM(Y4:Y15)+Y19</f>
        <v>22759122</v>
      </c>
      <c r="Z34" s="107">
        <f t="shared" si="6"/>
        <v>22862670</v>
      </c>
      <c r="AA34" s="107">
        <f t="shared" si="6"/>
        <v>22715228</v>
      </c>
      <c r="AB34" s="107">
        <f t="shared" si="6"/>
        <v>23382702</v>
      </c>
      <c r="AC34" s="107">
        <f t="shared" si="6"/>
        <v>23040240</v>
      </c>
      <c r="AD34" s="107">
        <f t="shared" si="6"/>
        <v>22931962</v>
      </c>
      <c r="AE34" s="107">
        <f t="shared" ref="AE34" si="7">SUM(AE4:AE15)+AE19</f>
        <v>23025655</v>
      </c>
      <c r="AF34" s="107">
        <f t="shared" ref="AF34" si="8">SUM(AF4:AF15)+AF19</f>
        <v>23816433</v>
      </c>
    </row>
    <row r="35" spans="1:32" ht="13.2" customHeight="1" x14ac:dyDescent="0.15">
      <c r="A35" s="78" t="s">
        <v>152</v>
      </c>
      <c r="B35" s="79"/>
      <c r="C35" s="79"/>
      <c r="D35" s="138">
        <f>歳入・旧鹿沼市!D34+歳入・旧粟野町!D34</f>
        <v>13313700</v>
      </c>
      <c r="E35" s="138">
        <f>歳入・旧鹿沼市!E34+歳入・旧粟野町!E34</f>
        <v>16212924</v>
      </c>
      <c r="F35" s="138">
        <f>歳入・旧鹿沼市!F34+歳入・旧粟野町!F34</f>
        <v>18459409</v>
      </c>
      <c r="G35" s="138">
        <f>歳入・旧鹿沼市!G34+歳入・旧粟野町!G34</f>
        <v>19953399</v>
      </c>
      <c r="H35" s="138">
        <f>歳入・旧鹿沼市!H34+歳入・旧粟野町!H34</f>
        <v>18858811</v>
      </c>
      <c r="I35" s="138">
        <f>歳入・旧鹿沼市!I34+歳入・旧粟野町!I34</f>
        <v>18809292</v>
      </c>
      <c r="J35" s="138">
        <f>歳入・旧鹿沼市!J34+歳入・旧粟野町!J34</f>
        <v>18710160</v>
      </c>
      <c r="K35" s="138">
        <f>歳入・旧鹿沼市!K34+歳入・旧粟野町!K34</f>
        <v>18571253</v>
      </c>
      <c r="L35" s="138">
        <f>歳入・旧鹿沼市!L34+歳入・旧粟野町!L34</f>
        <v>15180672</v>
      </c>
      <c r="M35" s="138">
        <f>歳入・旧鹿沼市!M34+歳入・旧粟野町!M34</f>
        <v>13064607</v>
      </c>
      <c r="N35" s="138">
        <f>歳入・旧鹿沼市!N34+歳入・旧粟野町!N34</f>
        <v>15450874</v>
      </c>
      <c r="O35" s="138">
        <f>歳入・旧鹿沼市!O34+歳入・旧粟野町!O34</f>
        <v>16743822</v>
      </c>
      <c r="P35" s="138">
        <f>歳入・旧鹿沼市!P34+歳入・旧粟野町!P34</f>
        <v>15538187</v>
      </c>
      <c r="Q35" s="138">
        <f>歳入・旧鹿沼市!Q34+歳入・旧粟野町!Q34</f>
        <v>16669964</v>
      </c>
      <c r="R35" s="86">
        <f t="shared" ref="R35:X35" si="9">SUM(R20:R30)</f>
        <v>17765807</v>
      </c>
      <c r="S35" s="86">
        <f t="shared" si="9"/>
        <v>17603550</v>
      </c>
      <c r="T35" s="86">
        <f t="shared" si="9"/>
        <v>15958404</v>
      </c>
      <c r="U35" s="86">
        <f t="shared" si="9"/>
        <v>14750613</v>
      </c>
      <c r="V35" s="86">
        <f t="shared" si="9"/>
        <v>19349164</v>
      </c>
      <c r="W35" s="86">
        <f t="shared" si="9"/>
        <v>18254665</v>
      </c>
      <c r="X35" s="86">
        <f t="shared" si="9"/>
        <v>17550721</v>
      </c>
      <c r="Y35" s="86">
        <f t="shared" ref="Y35:AD35" si="10">SUM(Y20:Y30)</f>
        <v>16833098</v>
      </c>
      <c r="Z35" s="107">
        <f t="shared" si="10"/>
        <v>17402449</v>
      </c>
      <c r="AA35" s="107">
        <f t="shared" si="10"/>
        <v>19122452</v>
      </c>
      <c r="AB35" s="107">
        <f t="shared" si="10"/>
        <v>21197232</v>
      </c>
      <c r="AC35" s="107">
        <f t="shared" si="10"/>
        <v>18088388</v>
      </c>
      <c r="AD35" s="107">
        <f t="shared" si="10"/>
        <v>16713916</v>
      </c>
      <c r="AE35" s="107">
        <f t="shared" ref="AE35" si="11">SUM(AE20:AE30)</f>
        <v>15382295</v>
      </c>
      <c r="AF35" s="107">
        <f t="shared" ref="AF35" si="12">SUM(AF20:AF30)</f>
        <v>18648266</v>
      </c>
    </row>
    <row r="36" spans="1:32" ht="12" customHeight="1" x14ac:dyDescent="0.15">
      <c r="A36" s="78" t="s">
        <v>3</v>
      </c>
      <c r="B36" s="79"/>
      <c r="C36" s="79"/>
      <c r="D36" s="138">
        <f>歳入・旧鹿沼市!D35+歳入・旧粟野町!D35</f>
        <v>20673220</v>
      </c>
      <c r="E36" s="138">
        <f>歳入・旧鹿沼市!E35+歳入・旧粟野町!E35</f>
        <v>21650058</v>
      </c>
      <c r="F36" s="138">
        <f>歳入・旧鹿沼市!F35+歳入・旧粟野町!F35</f>
        <v>22839375</v>
      </c>
      <c r="G36" s="138">
        <f>歳入・旧鹿沼市!G35+歳入・旧粟野町!G35</f>
        <v>24458634</v>
      </c>
      <c r="H36" s="138">
        <f>歳入・旧鹿沼市!H35+歳入・旧粟野町!H35</f>
        <v>22466065</v>
      </c>
      <c r="I36" s="138">
        <f>歳入・旧鹿沼市!I35+歳入・旧粟野町!I35</f>
        <v>22575678</v>
      </c>
      <c r="J36" s="138">
        <f>歳入・旧鹿沼市!J35+歳入・旧粟野町!J35</f>
        <v>22956223</v>
      </c>
      <c r="K36" s="138">
        <f>歳入・旧鹿沼市!K35+歳入・旧粟野町!K35</f>
        <v>22861593</v>
      </c>
      <c r="L36" s="138">
        <f>歳入・旧鹿沼市!L35+歳入・旧粟野町!L35</f>
        <v>21340451</v>
      </c>
      <c r="M36" s="138">
        <f>歳入・旧鹿沼市!M35+歳入・旧粟野町!M35</f>
        <v>20930152</v>
      </c>
      <c r="N36" s="138">
        <f>歳入・旧鹿沼市!N35+歳入・旧粟野町!N35</f>
        <v>21204097</v>
      </c>
      <c r="O36" s="138">
        <f>歳入・旧鹿沼市!O35+歳入・旧粟野町!O35</f>
        <v>21970221</v>
      </c>
      <c r="P36" s="138">
        <f>歳入・旧鹿沼市!P35+歳入・旧粟野町!P35</f>
        <v>20430139</v>
      </c>
      <c r="Q36" s="138">
        <f>歳入・旧鹿沼市!Q35+歳入・旧粟野町!Q35</f>
        <v>21007750</v>
      </c>
      <c r="R36" s="86">
        <f t="shared" ref="R36:X36" si="13">+R4+R20+R21+R22+R25+R26+R27+R28+R29</f>
        <v>22300375</v>
      </c>
      <c r="S36" s="86">
        <f t="shared" si="13"/>
        <v>22003892</v>
      </c>
      <c r="T36" s="86">
        <f t="shared" si="13"/>
        <v>22622081</v>
      </c>
      <c r="U36" s="86">
        <f t="shared" si="13"/>
        <v>22708905</v>
      </c>
      <c r="V36" s="86">
        <f t="shared" si="13"/>
        <v>21994207</v>
      </c>
      <c r="W36" s="86">
        <f t="shared" si="13"/>
        <v>22046483</v>
      </c>
      <c r="X36" s="86">
        <f t="shared" si="13"/>
        <v>22216818</v>
      </c>
      <c r="Y36" s="86">
        <f t="shared" ref="Y36:AD36" si="14">+Y4+Y20+Y21+Y22+Y25+Y26+Y27+Y28+Y29</f>
        <v>21669031</v>
      </c>
      <c r="Z36" s="107">
        <f t="shared" si="14"/>
        <v>22171589</v>
      </c>
      <c r="AA36" s="107">
        <f t="shared" si="14"/>
        <v>21708641</v>
      </c>
      <c r="AB36" s="107">
        <f t="shared" si="14"/>
        <v>21418745</v>
      </c>
      <c r="AC36" s="107">
        <f t="shared" si="14"/>
        <v>21027600</v>
      </c>
      <c r="AD36" s="107">
        <f t="shared" si="14"/>
        <v>20590869</v>
      </c>
      <c r="AE36" s="107">
        <f t="shared" ref="AE36" si="15">+AE4+AE20+AE21+AE22+AE25+AE26+AE27+AE28+AE29</f>
        <v>19751821</v>
      </c>
      <c r="AF36" s="107">
        <f t="shared" ref="AF36" si="16">+AF4+AF20+AF21+AF22+AF25+AF26+AF27+AF28+AF29</f>
        <v>21193294</v>
      </c>
    </row>
    <row r="37" spans="1:32" ht="12" customHeight="1" x14ac:dyDescent="0.15">
      <c r="A37" s="78" t="s">
        <v>2</v>
      </c>
      <c r="B37" s="79"/>
      <c r="C37" s="79"/>
      <c r="D37" s="138">
        <f>歳入・旧鹿沼市!D36+歳入・旧粟野町!D36</f>
        <v>13060657</v>
      </c>
      <c r="E37" s="138">
        <f>歳入・旧鹿沼市!E36+歳入・旧粟野町!E36</f>
        <v>16960433</v>
      </c>
      <c r="F37" s="138">
        <f>歳入・旧鹿沼市!F36+歳入・旧粟野町!F36</f>
        <v>16023752</v>
      </c>
      <c r="G37" s="138">
        <f>歳入・旧鹿沼市!G36+歳入・旧粟野町!G36</f>
        <v>16389276</v>
      </c>
      <c r="H37" s="138">
        <f>歳入・旧鹿沼市!H36+歳入・旧粟野町!H36</f>
        <v>18069597</v>
      </c>
      <c r="I37" s="138">
        <f>歳入・旧鹿沼市!I36+歳入・旧粟野町!I36</f>
        <v>18294677</v>
      </c>
      <c r="J37" s="138">
        <f>歳入・旧鹿沼市!J36+歳入・旧粟野町!J36</f>
        <v>18992936</v>
      </c>
      <c r="K37" s="138">
        <f>歳入・旧鹿沼市!K36+歳入・旧粟野町!K36</f>
        <v>19390879</v>
      </c>
      <c r="L37" s="138">
        <f>歳入・旧鹿沼市!L36+歳入・旧粟野町!L36</f>
        <v>19017038</v>
      </c>
      <c r="M37" s="138">
        <f>歳入・旧鹿沼市!M36+歳入・旧粟野町!M36</f>
        <v>17364372</v>
      </c>
      <c r="N37" s="138">
        <f>歳入・旧鹿沼市!N36+歳入・旧粟野町!N36</f>
        <v>18831333</v>
      </c>
      <c r="O37" s="138">
        <f>歳入・旧鹿沼市!O36+歳入・旧粟野町!O36</f>
        <v>18116570</v>
      </c>
      <c r="P37" s="138">
        <f>歳入・旧鹿沼市!P36+歳入・旧粟野町!P36</f>
        <v>17638627</v>
      </c>
      <c r="Q37" s="138">
        <f>歳入・旧鹿沼市!Q36+歳入・旧粟野町!Q36</f>
        <v>17734680</v>
      </c>
      <c r="R37" s="86">
        <f t="shared" ref="R37:X37" si="17">SUM(R5:R19)-R16-R17+R23+R24+R30</f>
        <v>18160883</v>
      </c>
      <c r="S37" s="86">
        <f t="shared" si="17"/>
        <v>18646554</v>
      </c>
      <c r="T37" s="86">
        <f t="shared" si="17"/>
        <v>15804303</v>
      </c>
      <c r="U37" s="86">
        <f t="shared" si="17"/>
        <v>14787873</v>
      </c>
      <c r="V37" s="86">
        <f t="shared" si="17"/>
        <v>19560412</v>
      </c>
      <c r="W37" s="86">
        <f t="shared" si="17"/>
        <v>18898992</v>
      </c>
      <c r="X37" s="86">
        <f t="shared" si="17"/>
        <v>18524916</v>
      </c>
      <c r="Y37" s="86">
        <f t="shared" ref="Y37:AD37" si="18">SUM(Y5:Y19)-Y16-Y17+Y23+Y24+Y30</f>
        <v>17942344</v>
      </c>
      <c r="Z37" s="107">
        <f t="shared" si="18"/>
        <v>18094422</v>
      </c>
      <c r="AA37" s="107">
        <f t="shared" si="18"/>
        <v>20129039</v>
      </c>
      <c r="AB37" s="107">
        <f t="shared" si="18"/>
        <v>23161189</v>
      </c>
      <c r="AC37" s="107">
        <f t="shared" si="18"/>
        <v>20101028</v>
      </c>
      <c r="AD37" s="107">
        <f t="shared" si="18"/>
        <v>19055248</v>
      </c>
      <c r="AE37" s="107">
        <f t="shared" ref="AE37" si="19">SUM(AE5:AE19)-AE16-AE17+AE23+AE24+AE30</f>
        <v>18656185</v>
      </c>
      <c r="AF37" s="107">
        <f t="shared" ref="AF37" si="20">SUM(AF5:AF19)-AF16-AF17+AF23+AF24+AF30</f>
        <v>21271439</v>
      </c>
    </row>
    <row r="38" spans="1:32" ht="15" customHeight="1" x14ac:dyDescent="0.2">
      <c r="A38" s="74" t="s">
        <v>79</v>
      </c>
      <c r="B38" s="74"/>
      <c r="C38" s="74"/>
      <c r="D38" s="74"/>
      <c r="E38" s="74"/>
      <c r="F38" s="74"/>
      <c r="G38" s="74"/>
      <c r="H38" s="74"/>
      <c r="I38" s="74"/>
      <c r="J38" s="74"/>
      <c r="K38" s="101" t="s">
        <v>168</v>
      </c>
      <c r="L38" s="101"/>
      <c r="M38" s="74"/>
      <c r="N38" s="74"/>
      <c r="O38" s="74"/>
      <c r="P38" s="74"/>
      <c r="Q38" s="74"/>
      <c r="S38" s="75"/>
      <c r="T38" s="75"/>
      <c r="U38" s="101" t="s">
        <v>168</v>
      </c>
      <c r="V38" s="101"/>
      <c r="W38" s="75"/>
      <c r="X38" s="75"/>
      <c r="Y38" s="75"/>
      <c r="Z38" s="101"/>
      <c r="AA38" s="101"/>
      <c r="AB38" s="101"/>
      <c r="AC38" s="101"/>
      <c r="AD38" s="101"/>
      <c r="AE38" s="101" t="s">
        <v>168</v>
      </c>
      <c r="AF38" s="101"/>
    </row>
    <row r="39" spans="1:32" ht="15" customHeight="1" x14ac:dyDescent="0.15">
      <c r="K39" s="102"/>
      <c r="L39" s="143" t="s">
        <v>252</v>
      </c>
      <c r="U39" s="102"/>
      <c r="V39" s="143" t="s">
        <v>252</v>
      </c>
      <c r="AF39" s="143" t="s">
        <v>252</v>
      </c>
    </row>
    <row r="40" spans="1:32" ht="15" customHeight="1" x14ac:dyDescent="0.15">
      <c r="A40" s="70"/>
      <c r="B40" s="73" t="s">
        <v>169</v>
      </c>
      <c r="C40" s="73" t="s">
        <v>171</v>
      </c>
      <c r="D40" s="139" t="s">
        <v>173</v>
      </c>
      <c r="E40" s="139" t="s">
        <v>175</v>
      </c>
      <c r="F40" s="139" t="s">
        <v>177</v>
      </c>
      <c r="G40" s="139" t="s">
        <v>179</v>
      </c>
      <c r="H40" s="139" t="s">
        <v>181</v>
      </c>
      <c r="I40" s="139" t="s">
        <v>183</v>
      </c>
      <c r="J40" s="140" t="s">
        <v>215</v>
      </c>
      <c r="K40" s="140" t="s">
        <v>216</v>
      </c>
      <c r="L40" s="139" t="s">
        <v>217</v>
      </c>
      <c r="M40" s="139" t="s">
        <v>218</v>
      </c>
      <c r="N40" s="139" t="s">
        <v>193</v>
      </c>
      <c r="O40" s="139" t="s">
        <v>195</v>
      </c>
      <c r="P40" s="139" t="s">
        <v>197</v>
      </c>
      <c r="Q40" s="139" t="s">
        <v>198</v>
      </c>
      <c r="R40" s="70" t="s">
        <v>165</v>
      </c>
      <c r="S40" s="70" t="s">
        <v>219</v>
      </c>
      <c r="T40" s="70" t="s">
        <v>221</v>
      </c>
      <c r="U40" s="70" t="s">
        <v>229</v>
      </c>
      <c r="V40" s="70" t="s">
        <v>230</v>
      </c>
      <c r="W40" s="70" t="s">
        <v>231</v>
      </c>
      <c r="X40" s="70" t="s">
        <v>232</v>
      </c>
      <c r="Y40" s="70" t="s">
        <v>234</v>
      </c>
      <c r="Z40" s="103" t="s">
        <v>235</v>
      </c>
      <c r="AA40" s="103" t="s">
        <v>239</v>
      </c>
      <c r="AB40" s="103" t="s">
        <v>240</v>
      </c>
      <c r="AC40" s="103" t="s">
        <v>242</v>
      </c>
      <c r="AD40" s="103" t="s">
        <v>245</v>
      </c>
      <c r="AE40" s="103" t="str">
        <f>AE3</f>
        <v>１８(H30)</v>
      </c>
      <c r="AF40" s="103" t="str">
        <f>AF3</f>
        <v>１９(R１)</v>
      </c>
    </row>
    <row r="41" spans="1:32" ht="15" customHeight="1" x14ac:dyDescent="0.15">
      <c r="A41" s="78" t="s">
        <v>98</v>
      </c>
      <c r="B41" s="79"/>
      <c r="C41" s="79"/>
      <c r="D41" s="141">
        <f t="shared" ref="D41:X41" si="21">+D4/D$33*100</f>
        <v>40.853463122545918</v>
      </c>
      <c r="E41" s="141">
        <f t="shared" si="21"/>
        <v>37.413530949399224</v>
      </c>
      <c r="F41" s="141">
        <f t="shared" si="21"/>
        <v>36.652894657704721</v>
      </c>
      <c r="G41" s="141">
        <f t="shared" si="21"/>
        <v>33.217261299292915</v>
      </c>
      <c r="H41" s="141">
        <f t="shared" si="21"/>
        <v>34.440912794269899</v>
      </c>
      <c r="I41" s="141">
        <f t="shared" si="21"/>
        <v>34.522924990497387</v>
      </c>
      <c r="J41" s="141">
        <f t="shared" si="21"/>
        <v>35.737884518733736</v>
      </c>
      <c r="K41" s="141">
        <f t="shared" si="21"/>
        <v>34.599433614203683</v>
      </c>
      <c r="L41" s="141">
        <f t="shared" si="21"/>
        <v>36.255726911057323</v>
      </c>
      <c r="M41" s="141">
        <f t="shared" si="21"/>
        <v>37.409332989750702</v>
      </c>
      <c r="N41" s="141">
        <f t="shared" si="21"/>
        <v>36.278376428078829</v>
      </c>
      <c r="O41" s="141">
        <f t="shared" si="21"/>
        <v>35.745837076357645</v>
      </c>
      <c r="P41" s="141">
        <f t="shared" si="21"/>
        <v>36.310940575273705</v>
      </c>
      <c r="Q41" s="141">
        <f t="shared" si="21"/>
        <v>34.964647287224885</v>
      </c>
      <c r="R41" s="87">
        <f t="shared" si="21"/>
        <v>34.469064209521115</v>
      </c>
      <c r="S41" s="87">
        <f t="shared" si="21"/>
        <v>35.474262693206363</v>
      </c>
      <c r="T41" s="87">
        <f t="shared" si="21"/>
        <v>40.100757333815224</v>
      </c>
      <c r="U41" s="87">
        <f t="shared" si="21"/>
        <v>41.149967605216645</v>
      </c>
      <c r="V41" s="87">
        <f t="shared" si="21"/>
        <v>35.083928936997353</v>
      </c>
      <c r="W41" s="87">
        <f t="shared" si="21"/>
        <v>35.091591928045773</v>
      </c>
      <c r="X41" s="87">
        <f t="shared" si="21"/>
        <v>35.150016877920223</v>
      </c>
      <c r="Y41" s="108">
        <f t="shared" ref="Y41:Y54" si="22">+Y4/Y$33*100</f>
        <v>35.782459281141598</v>
      </c>
      <c r="Z41" s="108">
        <f t="shared" ref="Z41:AB69" si="23">+Z4/Z$33*100</f>
        <v>35.670437233775466</v>
      </c>
      <c r="AA41" s="108">
        <f t="shared" si="23"/>
        <v>34.823938612274866</v>
      </c>
      <c r="AB41" s="108">
        <f t="shared" si="23"/>
        <v>31.61116389270563</v>
      </c>
      <c r="AC41" s="108">
        <f t="shared" ref="AC41" si="24">+AC4/AC$33*100</f>
        <v>34.992168958322658</v>
      </c>
      <c r="AD41" s="108">
        <f t="shared" ref="AD41" si="25">+AD4/AD$33*100</f>
        <v>36.416645886868743</v>
      </c>
      <c r="AE41" s="108">
        <f t="shared" ref="AE41" si="26">+AE4/AE$33*100</f>
        <v>37.701941915671107</v>
      </c>
      <c r="AF41" s="108">
        <f t="shared" ref="AF41" si="27">+AF4/AF$33*100</f>
        <v>34.2739671838955</v>
      </c>
    </row>
    <row r="42" spans="1:32" ht="15" customHeight="1" x14ac:dyDescent="0.15">
      <c r="A42" s="78" t="s">
        <v>99</v>
      </c>
      <c r="B42" s="79"/>
      <c r="C42" s="79"/>
      <c r="D42" s="141">
        <f t="shared" ref="D42:X42" si="28">+D5/D$33*100</f>
        <v>2.3935345468888736</v>
      </c>
      <c r="E42" s="141">
        <f t="shared" si="28"/>
        <v>2.224758032732606</v>
      </c>
      <c r="F42" s="141">
        <f t="shared" si="28"/>
        <v>2.3953708099711069</v>
      </c>
      <c r="G42" s="141">
        <f t="shared" si="28"/>
        <v>2.3013955915981996</v>
      </c>
      <c r="H42" s="141">
        <f t="shared" si="28"/>
        <v>2.3823269495389021</v>
      </c>
      <c r="I42" s="141">
        <f t="shared" si="28"/>
        <v>2.4362254744300609</v>
      </c>
      <c r="J42" s="141">
        <f t="shared" si="28"/>
        <v>1.5679122434850243</v>
      </c>
      <c r="K42" s="141">
        <f t="shared" si="28"/>
        <v>1.1395853951456378</v>
      </c>
      <c r="L42" s="141">
        <f t="shared" si="28"/>
        <v>1.2248705562429814</v>
      </c>
      <c r="M42" s="141">
        <f t="shared" si="28"/>
        <v>1.3141173918234366</v>
      </c>
      <c r="N42" s="141">
        <f t="shared" si="28"/>
        <v>1.2548585090755862</v>
      </c>
      <c r="O42" s="141">
        <f t="shared" si="28"/>
        <v>1.3002462581751679</v>
      </c>
      <c r="P42" s="141">
        <f t="shared" si="28"/>
        <v>1.4377166835405173</v>
      </c>
      <c r="Q42" s="141">
        <f t="shared" si="28"/>
        <v>1.9476888775433032</v>
      </c>
      <c r="R42" s="87">
        <f t="shared" si="28"/>
        <v>2.2848251529895585</v>
      </c>
      <c r="S42" s="87">
        <f t="shared" si="28"/>
        <v>3.1579161517686671</v>
      </c>
      <c r="T42" s="87">
        <f t="shared" si="28"/>
        <v>1.3488883054934337</v>
      </c>
      <c r="U42" s="87">
        <f t="shared" si="28"/>
        <v>1.2940258493676442</v>
      </c>
      <c r="V42" s="87">
        <f t="shared" si="28"/>
        <v>1.0935029869964636</v>
      </c>
      <c r="W42" s="87">
        <f t="shared" si="28"/>
        <v>1.075752570949537</v>
      </c>
      <c r="X42" s="87">
        <f t="shared" si="28"/>
        <v>1.0608058564847156</v>
      </c>
      <c r="Y42" s="87">
        <f t="shared" si="22"/>
        <v>1.0285707646603297</v>
      </c>
      <c r="Z42" s="108">
        <f t="shared" si="23"/>
        <v>0.97363675989632614</v>
      </c>
      <c r="AA42" s="108">
        <f t="shared" si="23"/>
        <v>0.89953123595763429</v>
      </c>
      <c r="AB42" s="108">
        <f t="shared" si="23"/>
        <v>0.88586044115722562</v>
      </c>
      <c r="AC42" s="108">
        <f t="shared" ref="AC42" si="29">+AC5/AC$33*100</f>
        <v>0.95818173171251897</v>
      </c>
      <c r="AD42" s="108">
        <f t="shared" ref="AD42" si="30">+AD5/AD$33*100</f>
        <v>0.99928673543312629</v>
      </c>
      <c r="AE42" s="108">
        <f t="shared" ref="AE42" si="31">+AE5/AE$33*100</f>
        <v>1.0434766760527443</v>
      </c>
      <c r="AF42" s="108">
        <f t="shared" ref="AF42" si="32">+AF5/AF$33*100</f>
        <v>1.0191830159917066</v>
      </c>
    </row>
    <row r="43" spans="1:32" ht="15" customHeight="1" x14ac:dyDescent="0.15">
      <c r="A43" s="78" t="s">
        <v>162</v>
      </c>
      <c r="B43" s="79"/>
      <c r="C43" s="79"/>
      <c r="D43" s="141">
        <f t="shared" ref="D43:X43" si="33">+D6/D$33*100</f>
        <v>1.4170354626004003</v>
      </c>
      <c r="E43" s="141">
        <f t="shared" si="33"/>
        <v>0.89336600251988507</v>
      </c>
      <c r="F43" s="141">
        <f t="shared" si="33"/>
        <v>0.94487507400009274</v>
      </c>
      <c r="G43" s="141">
        <f t="shared" si="33"/>
        <v>1.1707233001639497</v>
      </c>
      <c r="H43" s="141">
        <f t="shared" si="33"/>
        <v>0.82795243358798487</v>
      </c>
      <c r="I43" s="141">
        <f t="shared" si="33"/>
        <v>0.45528598907447709</v>
      </c>
      <c r="J43" s="141">
        <f t="shared" si="33"/>
        <v>0.35167808727702982</v>
      </c>
      <c r="K43" s="141">
        <f t="shared" si="33"/>
        <v>0.27971617849956804</v>
      </c>
      <c r="L43" s="141">
        <f t="shared" si="33"/>
        <v>0.27489321746454543</v>
      </c>
      <c r="M43" s="141">
        <f t="shared" si="33"/>
        <v>1.2277447292464061</v>
      </c>
      <c r="N43" s="141">
        <f t="shared" si="33"/>
        <v>1.1837489943282737</v>
      </c>
      <c r="O43" s="141">
        <f t="shared" si="33"/>
        <v>0.37285598640210438</v>
      </c>
      <c r="P43" s="141">
        <f t="shared" si="33"/>
        <v>0.26922595809908839</v>
      </c>
      <c r="Q43" s="141">
        <f t="shared" si="33"/>
        <v>0.26174661733918086</v>
      </c>
      <c r="R43" s="87">
        <f t="shared" si="33"/>
        <v>0.14589017474444319</v>
      </c>
      <c r="S43" s="87">
        <f t="shared" si="33"/>
        <v>0.10006532277653239</v>
      </c>
      <c r="T43" s="87">
        <f t="shared" si="33"/>
        <v>0.14117383514410306</v>
      </c>
      <c r="U43" s="87">
        <f t="shared" si="33"/>
        <v>0.14397503700184586</v>
      </c>
      <c r="V43" s="87">
        <f t="shared" si="33"/>
        <v>0.10373335392631082</v>
      </c>
      <c r="W43" s="87">
        <f t="shared" si="33"/>
        <v>8.9079440402144563E-2</v>
      </c>
      <c r="X43" s="87">
        <f t="shared" si="33"/>
        <v>6.9263986278441325E-2</v>
      </c>
      <c r="Y43" s="87">
        <f t="shared" si="22"/>
        <v>6.2312747302374051E-2</v>
      </c>
      <c r="Z43" s="108">
        <f t="shared" si="23"/>
        <v>5.6865596249696913E-2</v>
      </c>
      <c r="AA43" s="108">
        <f t="shared" si="23"/>
        <v>4.872163083612667E-2</v>
      </c>
      <c r="AB43" s="108">
        <f t="shared" si="23"/>
        <v>3.7528095039351117E-2</v>
      </c>
      <c r="AC43" s="108">
        <f t="shared" ref="AC43" si="34">+AC6/AC$33*100</f>
        <v>2.3421641976484116E-2</v>
      </c>
      <c r="AD43" s="108">
        <f t="shared" ref="AD43" si="35">+AD6/AD$33*100</f>
        <v>4.5412035016603743E-2</v>
      </c>
      <c r="AE43" s="108">
        <f t="shared" ref="AE43" si="36">+AE6/AE$33*100</f>
        <v>5.0817604167887109E-2</v>
      </c>
      <c r="AF43" s="108">
        <f t="shared" ref="AF43" si="37">+AF6/AF$33*100</f>
        <v>1.8582493661382128E-2</v>
      </c>
    </row>
    <row r="44" spans="1:32" ht="15" customHeight="1" x14ac:dyDescent="0.15">
      <c r="A44" s="78" t="s">
        <v>163</v>
      </c>
      <c r="B44" s="79"/>
      <c r="C44" s="79"/>
      <c r="D44" s="141">
        <f t="shared" ref="D44:X44" si="38">+D7/D$33*100</f>
        <v>0</v>
      </c>
      <c r="E44" s="141">
        <f t="shared" si="38"/>
        <v>0</v>
      </c>
      <c r="F44" s="141">
        <f t="shared" si="38"/>
        <v>0</v>
      </c>
      <c r="G44" s="141">
        <f t="shared" si="38"/>
        <v>0</v>
      </c>
      <c r="H44" s="141">
        <f t="shared" si="38"/>
        <v>0</v>
      </c>
      <c r="I44" s="141">
        <f t="shared" si="38"/>
        <v>0</v>
      </c>
      <c r="J44" s="141">
        <f t="shared" si="38"/>
        <v>0</v>
      </c>
      <c r="K44" s="141">
        <f t="shared" si="38"/>
        <v>0</v>
      </c>
      <c r="L44" s="141">
        <f t="shared" si="38"/>
        <v>0</v>
      </c>
      <c r="M44" s="141">
        <f t="shared" si="38"/>
        <v>0</v>
      </c>
      <c r="N44" s="141">
        <f t="shared" si="38"/>
        <v>0</v>
      </c>
      <c r="O44" s="141">
        <f t="shared" si="38"/>
        <v>0</v>
      </c>
      <c r="P44" s="141">
        <f t="shared" si="38"/>
        <v>0</v>
      </c>
      <c r="Q44" s="141">
        <f t="shared" si="38"/>
        <v>4.0906055712044913E-2</v>
      </c>
      <c r="R44" s="87">
        <f t="shared" si="38"/>
        <v>6.898203708841677E-2</v>
      </c>
      <c r="S44" s="87">
        <f t="shared" si="38"/>
        <v>0.10766179539579959</v>
      </c>
      <c r="T44" s="87">
        <f t="shared" si="38"/>
        <v>0.12548929922732258</v>
      </c>
      <c r="U44" s="87">
        <f t="shared" si="38"/>
        <v>4.5899943723164693E-2</v>
      </c>
      <c r="V44" s="87">
        <f t="shared" si="38"/>
        <v>3.1820770634426947E-2</v>
      </c>
      <c r="W44" s="87">
        <f t="shared" si="38"/>
        <v>4.0431818167941634E-2</v>
      </c>
      <c r="X44" s="87">
        <f t="shared" si="38"/>
        <v>4.6076046366540752E-2</v>
      </c>
      <c r="Y44" s="87">
        <f t="shared" si="22"/>
        <v>5.4806222030489835E-2</v>
      </c>
      <c r="Z44" s="108">
        <f t="shared" si="23"/>
        <v>0.10965073765211025</v>
      </c>
      <c r="AA44" s="108">
        <f t="shared" si="23"/>
        <v>0.20309204525681157</v>
      </c>
      <c r="AB44" s="108">
        <f t="shared" si="23"/>
        <v>0.1458750477288728</v>
      </c>
      <c r="AC44" s="108">
        <f t="shared" ref="AC44" si="39">+AC7/AC$33*100</f>
        <v>8.9871706880180882E-2</v>
      </c>
      <c r="AD44" s="108">
        <f t="shared" ref="AD44" si="40">+AD7/AD$33*100</f>
        <v>0.13839521980065619</v>
      </c>
      <c r="AE44" s="108">
        <f t="shared" ref="AE44" si="41">+AE7/AE$33*100</f>
        <v>0.10793077995571231</v>
      </c>
      <c r="AF44" s="108">
        <f t="shared" ref="AF44" si="42">+AF7/AF$33*100</f>
        <v>0.11650853806829055</v>
      </c>
    </row>
    <row r="45" spans="1:32" ht="15" customHeight="1" x14ac:dyDescent="0.15">
      <c r="A45" s="78" t="s">
        <v>164</v>
      </c>
      <c r="B45" s="79"/>
      <c r="C45" s="79"/>
      <c r="D45" s="141">
        <f t="shared" ref="D45:X45" si="43">+D8/D$33*100</f>
        <v>0</v>
      </c>
      <c r="E45" s="141">
        <f t="shared" si="43"/>
        <v>0</v>
      </c>
      <c r="F45" s="141">
        <f t="shared" si="43"/>
        <v>0</v>
      </c>
      <c r="G45" s="141">
        <f t="shared" si="43"/>
        <v>0</v>
      </c>
      <c r="H45" s="141">
        <f t="shared" si="43"/>
        <v>0</v>
      </c>
      <c r="I45" s="141">
        <f t="shared" si="43"/>
        <v>0</v>
      </c>
      <c r="J45" s="141">
        <f t="shared" si="43"/>
        <v>0</v>
      </c>
      <c r="K45" s="141">
        <f t="shared" si="43"/>
        <v>0</v>
      </c>
      <c r="L45" s="141">
        <f t="shared" si="43"/>
        <v>0</v>
      </c>
      <c r="M45" s="141">
        <f t="shared" si="43"/>
        <v>0</v>
      </c>
      <c r="N45" s="141">
        <f t="shared" si="43"/>
        <v>0</v>
      </c>
      <c r="O45" s="141">
        <f t="shared" si="43"/>
        <v>0</v>
      </c>
      <c r="P45" s="141">
        <f t="shared" si="43"/>
        <v>0</v>
      </c>
      <c r="Q45" s="141">
        <f t="shared" si="43"/>
        <v>4.7655761396484426E-2</v>
      </c>
      <c r="R45" s="87">
        <f t="shared" si="43"/>
        <v>0.1023003288726218</v>
      </c>
      <c r="S45" s="87">
        <f t="shared" si="43"/>
        <v>7.8801103436847902E-2</v>
      </c>
      <c r="T45" s="87">
        <f t="shared" si="43"/>
        <v>7.2065068625765047E-2</v>
      </c>
      <c r="U45" s="87">
        <f t="shared" si="43"/>
        <v>2.6471607773873262E-2</v>
      </c>
      <c r="V45" s="87">
        <f t="shared" si="43"/>
        <v>1.8652559418244216E-2</v>
      </c>
      <c r="W45" s="87">
        <f t="shared" si="43"/>
        <v>1.5571928277788936E-2</v>
      </c>
      <c r="X45" s="87">
        <f t="shared" si="43"/>
        <v>1.1890116936277157E-2</v>
      </c>
      <c r="Y45" s="87">
        <f t="shared" si="22"/>
        <v>1.5914742845942968E-2</v>
      </c>
      <c r="Z45" s="108">
        <f t="shared" si="23"/>
        <v>0.17650761196061535</v>
      </c>
      <c r="AA45" s="108">
        <f t="shared" si="23"/>
        <v>0.11083310546856327</v>
      </c>
      <c r="AB45" s="108">
        <f t="shared" si="23"/>
        <v>0.12529852556533619</v>
      </c>
      <c r="AC45" s="108">
        <f t="shared" ref="AC45" si="44">+AC8/AC$33*100</f>
        <v>5.1859254823671722E-2</v>
      </c>
      <c r="AD45" s="108">
        <f t="shared" ref="AD45" si="45">+AD8/AD$33*100</f>
        <v>0.14681475839682503</v>
      </c>
      <c r="AE45" s="108">
        <f t="shared" ref="AE45" si="46">+AE8/AE$33*100</f>
        <v>9.7026787422916344E-2</v>
      </c>
      <c r="AF45" s="108">
        <f t="shared" ref="AF45" si="47">+AF8/AF$33*100</f>
        <v>8.0697616625046598E-2</v>
      </c>
    </row>
    <row r="46" spans="1:32" ht="15" customHeight="1" x14ac:dyDescent="0.15">
      <c r="A46" s="78" t="s">
        <v>100</v>
      </c>
      <c r="B46" s="79"/>
      <c r="C46" s="79"/>
      <c r="D46" s="141">
        <f t="shared" ref="D46:X46" si="48">+D9/D$33*100</f>
        <v>0</v>
      </c>
      <c r="E46" s="141">
        <f t="shared" si="48"/>
        <v>0</v>
      </c>
      <c r="F46" s="141">
        <f t="shared" si="48"/>
        <v>0</v>
      </c>
      <c r="G46" s="141">
        <f t="shared" si="48"/>
        <v>0</v>
      </c>
      <c r="H46" s="141">
        <f t="shared" si="48"/>
        <v>0</v>
      </c>
      <c r="I46" s="141">
        <f t="shared" si="48"/>
        <v>0</v>
      </c>
      <c r="J46" s="141">
        <f t="shared" si="48"/>
        <v>0.58107720347862035</v>
      </c>
      <c r="K46" s="141">
        <f t="shared" si="48"/>
        <v>2.5172870358922435</v>
      </c>
      <c r="L46" s="141">
        <f t="shared" si="48"/>
        <v>2.5004504120660234</v>
      </c>
      <c r="M46" s="141">
        <f t="shared" si="48"/>
        <v>2.7175530370869736</v>
      </c>
      <c r="N46" s="141">
        <f t="shared" si="48"/>
        <v>2.5267644184163878</v>
      </c>
      <c r="O46" s="141">
        <f t="shared" si="48"/>
        <v>2.2122249695666585</v>
      </c>
      <c r="P46" s="141">
        <f t="shared" si="48"/>
        <v>2.5982927841685228</v>
      </c>
      <c r="Q46" s="141">
        <f t="shared" si="48"/>
        <v>2.817582686475784</v>
      </c>
      <c r="R46" s="87">
        <f t="shared" si="48"/>
        <v>2.4917663212547665</v>
      </c>
      <c r="S46" s="87">
        <f t="shared" si="48"/>
        <v>2.5683260646143955</v>
      </c>
      <c r="T46" s="87">
        <f t="shared" si="48"/>
        <v>2.6664153462891536</v>
      </c>
      <c r="U46" s="87">
        <f t="shared" si="48"/>
        <v>2.5648737072822629</v>
      </c>
      <c r="V46" s="87">
        <f t="shared" si="48"/>
        <v>2.4522664977387953</v>
      </c>
      <c r="W46" s="87">
        <f t="shared" si="48"/>
        <v>2.484472337907913</v>
      </c>
      <c r="X46" s="87">
        <f t="shared" si="48"/>
        <v>2.4768381726330455</v>
      </c>
      <c r="Y46" s="87">
        <f t="shared" si="22"/>
        <v>2.5351647369104335</v>
      </c>
      <c r="Z46" s="108">
        <f t="shared" si="23"/>
        <v>2.4715511209590613</v>
      </c>
      <c r="AA46" s="108">
        <f t="shared" si="23"/>
        <v>2.8864411219742583</v>
      </c>
      <c r="AB46" s="108">
        <f t="shared" si="23"/>
        <v>4.4651053094874475</v>
      </c>
      <c r="AC46" s="108">
        <f t="shared" ref="AC46" si="49">+AC9/AC$33*100</f>
        <v>4.3179509902445563</v>
      </c>
      <c r="AD46" s="108">
        <f t="shared" ref="AD46" si="50">+AD9/AD$33*100</f>
        <v>4.6983774706666859</v>
      </c>
      <c r="AE46" s="108">
        <f t="shared" ref="AE46" si="51">+AE9/AE$33*100</f>
        <v>5.01349330021519</v>
      </c>
      <c r="AF46" s="108">
        <f t="shared" ref="AF46" si="52">+AF9/AF$33*100</f>
        <v>4.2890142704178826</v>
      </c>
    </row>
    <row r="47" spans="1:32" ht="15" customHeight="1" x14ac:dyDescent="0.15">
      <c r="A47" s="78" t="s">
        <v>101</v>
      </c>
      <c r="B47" s="79"/>
      <c r="C47" s="79"/>
      <c r="D47" s="141">
        <f t="shared" ref="D47:X47" si="53">+D10/D$33*100</f>
        <v>1.5159212206767696</v>
      </c>
      <c r="E47" s="141">
        <f t="shared" si="53"/>
        <v>1.4573811040113425</v>
      </c>
      <c r="F47" s="141">
        <f t="shared" si="53"/>
        <v>1.4192862041183665</v>
      </c>
      <c r="G47" s="141">
        <f t="shared" si="53"/>
        <v>1.231436320732199</v>
      </c>
      <c r="H47" s="141">
        <f t="shared" si="53"/>
        <v>1.1809206421742908</v>
      </c>
      <c r="I47" s="141">
        <f t="shared" si="53"/>
        <v>1.1342964845791039</v>
      </c>
      <c r="J47" s="141">
        <f t="shared" si="53"/>
        <v>0.99731915960460604</v>
      </c>
      <c r="K47" s="141">
        <f t="shared" si="53"/>
        <v>0.9412017360783056</v>
      </c>
      <c r="L47" s="141">
        <f t="shared" si="53"/>
        <v>0.9995443472709612</v>
      </c>
      <c r="M47" s="141">
        <f t="shared" si="53"/>
        <v>0.84917363119593814</v>
      </c>
      <c r="N47" s="141">
        <f t="shared" si="53"/>
        <v>0.78054113568906347</v>
      </c>
      <c r="O47" s="141">
        <f t="shared" si="53"/>
        <v>0.73728276229444256</v>
      </c>
      <c r="P47" s="141">
        <f t="shared" si="53"/>
        <v>0.7287654136201841</v>
      </c>
      <c r="Q47" s="141">
        <f t="shared" si="53"/>
        <v>0.64182602898166174</v>
      </c>
      <c r="R47" s="87">
        <f t="shared" si="53"/>
        <v>0.5833382639758754</v>
      </c>
      <c r="S47" s="87">
        <f t="shared" si="53"/>
        <v>0.54969138591984945</v>
      </c>
      <c r="T47" s="87">
        <f t="shared" si="53"/>
        <v>0.60666650289030577</v>
      </c>
      <c r="U47" s="87">
        <f t="shared" si="53"/>
        <v>0.65362682628358093</v>
      </c>
      <c r="V47" s="87">
        <f t="shared" si="53"/>
        <v>0.62025836405815682</v>
      </c>
      <c r="W47" s="87">
        <f t="shared" si="53"/>
        <v>0.56234541179458775</v>
      </c>
      <c r="X47" s="87">
        <f t="shared" si="53"/>
        <v>0.50604760396817294</v>
      </c>
      <c r="Y47" s="87">
        <f t="shared" si="22"/>
        <v>0.52051135298803652</v>
      </c>
      <c r="Z47" s="108">
        <f t="shared" si="23"/>
        <v>0.51454461118070949</v>
      </c>
      <c r="AA47" s="108">
        <f t="shared" si="23"/>
        <v>0.44951345294480954</v>
      </c>
      <c r="AB47" s="108">
        <f t="shared" si="23"/>
        <v>0.40943757341587805</v>
      </c>
      <c r="AC47" s="108">
        <f t="shared" ref="AC47" si="54">+AC10/AC$33*100</f>
        <v>0.45327551407744504</v>
      </c>
      <c r="AD47" s="108">
        <f t="shared" ref="AD47" si="55">+AD10/AD$33*100</f>
        <v>0.46093568668097096</v>
      </c>
      <c r="AE47" s="108">
        <f t="shared" ref="AE47" si="56">+AE10/AE$33*100</f>
        <v>0.46710902300174834</v>
      </c>
      <c r="AF47" s="108">
        <f t="shared" ref="AF47" si="57">+AF10/AF$33*100</f>
        <v>0.42097319469990829</v>
      </c>
    </row>
    <row r="48" spans="1:32" ht="15" customHeight="1" x14ac:dyDescent="0.15">
      <c r="A48" s="78" t="s">
        <v>102</v>
      </c>
      <c r="B48" s="79"/>
      <c r="C48" s="79"/>
      <c r="D48" s="141">
        <f t="shared" ref="D48:X48" si="58">+D11/D$33*100</f>
        <v>3.2697101492366264E-3</v>
      </c>
      <c r="E48" s="141">
        <f t="shared" si="58"/>
        <v>7.3425639679122441E-3</v>
      </c>
      <c r="F48" s="141">
        <f t="shared" si="58"/>
        <v>6.5228925093958594E-3</v>
      </c>
      <c r="G48" s="141">
        <f t="shared" si="58"/>
        <v>5.9219676110723899E-3</v>
      </c>
      <c r="H48" s="141">
        <f t="shared" si="58"/>
        <v>4.4923405962877822E-3</v>
      </c>
      <c r="I48" s="141">
        <f t="shared" si="58"/>
        <v>3.8291813222566819E-3</v>
      </c>
      <c r="J48" s="141">
        <f t="shared" si="58"/>
        <v>6.8702211646245407E-3</v>
      </c>
      <c r="K48" s="141">
        <f t="shared" si="58"/>
        <v>5.9759817129752786E-3</v>
      </c>
      <c r="L48" s="141">
        <f t="shared" si="58"/>
        <v>4.8268612549209888E-3</v>
      </c>
      <c r="M48" s="141">
        <f t="shared" si="58"/>
        <v>7.4684307343786285E-4</v>
      </c>
      <c r="N48" s="141">
        <f t="shared" si="58"/>
        <v>7.1436724920901317E-4</v>
      </c>
      <c r="O48" s="141">
        <f t="shared" si="58"/>
        <v>7.1345196975233056E-4</v>
      </c>
      <c r="P48" s="141">
        <f t="shared" si="58"/>
        <v>0</v>
      </c>
      <c r="Q48" s="141">
        <f t="shared" si="58"/>
        <v>5.1622988026306044E-6</v>
      </c>
      <c r="R48" s="87">
        <f t="shared" si="58"/>
        <v>0</v>
      </c>
      <c r="S48" s="87">
        <f t="shared" si="58"/>
        <v>0</v>
      </c>
      <c r="T48" s="87">
        <f t="shared" si="58"/>
        <v>0</v>
      </c>
      <c r="U48" s="87">
        <f t="shared" si="58"/>
        <v>0</v>
      </c>
      <c r="V48" s="87">
        <f t="shared" si="58"/>
        <v>0</v>
      </c>
      <c r="W48" s="87">
        <f t="shared" si="58"/>
        <v>0</v>
      </c>
      <c r="X48" s="87">
        <f t="shared" si="58"/>
        <v>0</v>
      </c>
      <c r="Y48" s="87">
        <f t="shared" si="22"/>
        <v>0</v>
      </c>
      <c r="Z48" s="108">
        <f t="shared" si="23"/>
        <v>0</v>
      </c>
      <c r="AA48" s="108">
        <f t="shared" si="23"/>
        <v>0</v>
      </c>
      <c r="AB48" s="108">
        <f t="shared" si="23"/>
        <v>0</v>
      </c>
      <c r="AC48" s="108">
        <f t="shared" ref="AC48" si="59">+AC11/AC$33*100</f>
        <v>0</v>
      </c>
      <c r="AD48" s="108">
        <f t="shared" ref="AD48" si="60">+AD11/AD$33*100</f>
        <v>0</v>
      </c>
      <c r="AE48" s="108">
        <f t="shared" ref="AE48" si="61">+AE11/AE$33*100</f>
        <v>0</v>
      </c>
      <c r="AF48" s="108">
        <f t="shared" ref="AF48" si="62">+AF11/AF$33*100</f>
        <v>0</v>
      </c>
    </row>
    <row r="49" spans="1:32" ht="15" customHeight="1" x14ac:dyDescent="0.15">
      <c r="A49" s="78" t="s">
        <v>103</v>
      </c>
      <c r="B49" s="79"/>
      <c r="C49" s="79"/>
      <c r="D49" s="141">
        <f t="shared" ref="D49:X49" si="63">+D12/D$33*100</f>
        <v>1.546128243723661</v>
      </c>
      <c r="E49" s="141">
        <f t="shared" si="63"/>
        <v>1.2431284543882128</v>
      </c>
      <c r="F49" s="141">
        <f t="shared" si="63"/>
        <v>1.0675620621058104</v>
      </c>
      <c r="G49" s="141">
        <f t="shared" si="63"/>
        <v>1.113415594579992</v>
      </c>
      <c r="H49" s="141">
        <f t="shared" si="63"/>
        <v>1.1940547560318615</v>
      </c>
      <c r="I49" s="141">
        <f t="shared" si="63"/>
        <v>1.1744649636637607</v>
      </c>
      <c r="J49" s="141">
        <f t="shared" si="63"/>
        <v>0.96360930620802199</v>
      </c>
      <c r="K49" s="141">
        <f t="shared" si="63"/>
        <v>0.84201227327007044</v>
      </c>
      <c r="L49" s="141">
        <f t="shared" si="63"/>
        <v>0.876840974917939</v>
      </c>
      <c r="M49" s="141">
        <f t="shared" si="63"/>
        <v>0.87953306326512892</v>
      </c>
      <c r="N49" s="141">
        <f t="shared" si="63"/>
        <v>0.849372668159178</v>
      </c>
      <c r="O49" s="141">
        <f t="shared" si="63"/>
        <v>0.77158333776330468</v>
      </c>
      <c r="P49" s="141">
        <f t="shared" si="63"/>
        <v>0.91501521220834947</v>
      </c>
      <c r="Q49" s="141">
        <f t="shared" si="63"/>
        <v>0.84667378891824796</v>
      </c>
      <c r="R49" s="87">
        <f t="shared" si="63"/>
        <v>0.83011506958088155</v>
      </c>
      <c r="S49" s="87">
        <f t="shared" si="63"/>
        <v>0.7468651143458549</v>
      </c>
      <c r="T49" s="87">
        <f t="shared" si="63"/>
        <v>0.79810788337513106</v>
      </c>
      <c r="U49" s="87">
        <f t="shared" si="63"/>
        <v>0.6621342239058513</v>
      </c>
      <c r="V49" s="87">
        <f t="shared" si="63"/>
        <v>0.37479588009217463</v>
      </c>
      <c r="W49" s="87">
        <f t="shared" si="63"/>
        <v>0.31887528475368765</v>
      </c>
      <c r="X49" s="87">
        <f t="shared" si="63"/>
        <v>0.24373019363465859</v>
      </c>
      <c r="Y49" s="87">
        <f t="shared" si="22"/>
        <v>0.35496367720728972</v>
      </c>
      <c r="Z49" s="108">
        <f t="shared" si="23"/>
        <v>0.29600806593915691</v>
      </c>
      <c r="AA49" s="108">
        <f t="shared" si="23"/>
        <v>0.13850433389231909</v>
      </c>
      <c r="AB49" s="108">
        <f t="shared" si="23"/>
        <v>0.20131478884647969</v>
      </c>
      <c r="AC49" s="108">
        <f t="shared" ref="AC49" si="64">+AC12/AC$33*100</f>
        <v>0.22670826753569315</v>
      </c>
      <c r="AD49" s="108">
        <f t="shared" ref="AD49" si="65">+AD12/AD$33*100</f>
        <v>0.27717383380940636</v>
      </c>
      <c r="AE49" s="108">
        <f t="shared" ref="AE49" si="66">+AE12/AE$33*100</f>
        <v>0.37506297524340665</v>
      </c>
      <c r="AF49" s="108">
        <f t="shared" ref="AF49" si="67">+AF12/AF$33*100</f>
        <v>0.14982562339603539</v>
      </c>
    </row>
    <row r="50" spans="1:32" ht="15" customHeight="1" x14ac:dyDescent="0.15">
      <c r="A50" s="78" t="s">
        <v>250</v>
      </c>
      <c r="B50" s="79"/>
      <c r="C50" s="79"/>
      <c r="D50" s="141">
        <f t="shared" ref="D50:X50" si="68">+D13/D$33*100</f>
        <v>0</v>
      </c>
      <c r="E50" s="141">
        <f t="shared" si="68"/>
        <v>0</v>
      </c>
      <c r="F50" s="141">
        <f t="shared" si="68"/>
        <v>0</v>
      </c>
      <c r="G50" s="141">
        <f t="shared" si="68"/>
        <v>0</v>
      </c>
      <c r="H50" s="141">
        <f t="shared" si="68"/>
        <v>0</v>
      </c>
      <c r="I50" s="141">
        <f t="shared" si="68"/>
        <v>0</v>
      </c>
      <c r="J50" s="141">
        <f t="shared" si="68"/>
        <v>0</v>
      </c>
      <c r="K50" s="141">
        <f t="shared" si="68"/>
        <v>0</v>
      </c>
      <c r="L50" s="141">
        <f t="shared" si="68"/>
        <v>0</v>
      </c>
      <c r="M50" s="141">
        <f t="shared" si="68"/>
        <v>0</v>
      </c>
      <c r="N50" s="141">
        <f t="shared" si="68"/>
        <v>0</v>
      </c>
      <c r="O50" s="141">
        <f t="shared" si="68"/>
        <v>0</v>
      </c>
      <c r="P50" s="141">
        <f t="shared" si="68"/>
        <v>0</v>
      </c>
      <c r="Q50" s="141">
        <f t="shared" si="68"/>
        <v>5.1622988026306044E-6</v>
      </c>
      <c r="R50" s="87">
        <f t="shared" si="68"/>
        <v>2.4715000210818953E-6</v>
      </c>
      <c r="S50" s="87">
        <f t="shared" si="68"/>
        <v>2.4599976098663223E-6</v>
      </c>
      <c r="T50" s="87">
        <f t="shared" si="68"/>
        <v>2.6023786156928013E-6</v>
      </c>
      <c r="U50" s="87">
        <f t="shared" si="68"/>
        <v>0</v>
      </c>
      <c r="V50" s="87">
        <f t="shared" si="68"/>
        <v>0</v>
      </c>
      <c r="W50" s="87">
        <f t="shared" si="68"/>
        <v>0</v>
      </c>
      <c r="X50" s="87">
        <f t="shared" si="68"/>
        <v>0</v>
      </c>
      <c r="Y50" s="87">
        <f t="shared" si="22"/>
        <v>0</v>
      </c>
      <c r="Z50" s="108">
        <f t="shared" si="23"/>
        <v>0</v>
      </c>
      <c r="AA50" s="108">
        <f t="shared" si="23"/>
        <v>0</v>
      </c>
      <c r="AB50" s="108">
        <f t="shared" si="23"/>
        <v>0</v>
      </c>
      <c r="AC50" s="108">
        <f t="shared" ref="AC50" si="69">+AC13/AC$33*100</f>
        <v>0</v>
      </c>
      <c r="AD50" s="108">
        <f t="shared" ref="AD50" si="70">+AD13/AD$33*100</f>
        <v>0</v>
      </c>
      <c r="AE50" s="108">
        <f t="shared" ref="AE50" si="71">+AE13/AE$33*100</f>
        <v>0</v>
      </c>
      <c r="AF50" s="108">
        <f t="shared" ref="AF50" si="72">+AF13/AF$33*100</f>
        <v>4.7137976887579022E-2</v>
      </c>
    </row>
    <row r="51" spans="1:32" ht="15" customHeight="1" x14ac:dyDescent="0.15">
      <c r="A51" s="78" t="s">
        <v>105</v>
      </c>
      <c r="B51" s="79"/>
      <c r="C51" s="79"/>
      <c r="D51" s="141">
        <f t="shared" ref="D51:X51" si="73">+D14/D$33*100</f>
        <v>0</v>
      </c>
      <c r="E51" s="141">
        <f t="shared" si="73"/>
        <v>0</v>
      </c>
      <c r="F51" s="141">
        <f t="shared" si="73"/>
        <v>0</v>
      </c>
      <c r="G51" s="141">
        <f t="shared" si="73"/>
        <v>0</v>
      </c>
      <c r="H51" s="141">
        <f t="shared" si="73"/>
        <v>0</v>
      </c>
      <c r="I51" s="141">
        <f t="shared" si="73"/>
        <v>0</v>
      </c>
      <c r="J51" s="141">
        <f t="shared" si="73"/>
        <v>0</v>
      </c>
      <c r="K51" s="141">
        <f t="shared" si="73"/>
        <v>0</v>
      </c>
      <c r="L51" s="141">
        <f t="shared" si="73"/>
        <v>0.85764751122152316</v>
      </c>
      <c r="M51" s="141">
        <f t="shared" si="73"/>
        <v>1.1939357178065459</v>
      </c>
      <c r="N51" s="141">
        <f t="shared" si="73"/>
        <v>1.1697438993411584</v>
      </c>
      <c r="O51" s="141">
        <f t="shared" si="73"/>
        <v>1.1382078450729569</v>
      </c>
      <c r="P51" s="141">
        <f t="shared" si="73"/>
        <v>1.1688611078173639</v>
      </c>
      <c r="Q51" s="141">
        <f t="shared" si="73"/>
        <v>1.1354089043975817</v>
      </c>
      <c r="R51" s="87">
        <f t="shared" si="73"/>
        <v>1.0901193432987182</v>
      </c>
      <c r="S51" s="87">
        <f t="shared" si="73"/>
        <v>0.92584716044689896</v>
      </c>
      <c r="T51" s="87">
        <f t="shared" si="73"/>
        <v>0.26383955357339894</v>
      </c>
      <c r="U51" s="87">
        <f t="shared" si="73"/>
        <v>0.47940385704606409</v>
      </c>
      <c r="V51" s="87">
        <f t="shared" si="73"/>
        <v>0.4888241184451721</v>
      </c>
      <c r="W51" s="87">
        <f t="shared" si="73"/>
        <v>0.41937234822651337</v>
      </c>
      <c r="X51" s="87">
        <f t="shared" si="73"/>
        <v>0.39668703690937573</v>
      </c>
      <c r="Y51" s="87">
        <f t="shared" si="22"/>
        <v>0.14120703511952601</v>
      </c>
      <c r="Z51" s="108">
        <f t="shared" si="23"/>
        <v>0.14426879006616122</v>
      </c>
      <c r="AA51" s="108">
        <f t="shared" si="23"/>
        <v>0.13698656330848172</v>
      </c>
      <c r="AB51" s="108">
        <f t="shared" si="23"/>
        <v>0.12850176045572431</v>
      </c>
      <c r="AC51" s="108">
        <f t="shared" ref="AC51" si="74">+AC14/AC$33*100</f>
        <v>0.14151213602359894</v>
      </c>
      <c r="AD51" s="108">
        <f t="shared" ref="AD51" si="75">+AD14/AD$33*100</f>
        <v>0.16857490203647402</v>
      </c>
      <c r="AE51" s="108">
        <f t="shared" ref="AE51" si="76">+AE14/AE$33*100</f>
        <v>0.20315325342800125</v>
      </c>
      <c r="AF51" s="108">
        <f t="shared" ref="AF51" si="77">+AF14/AF$33*100</f>
        <v>0.52159795127713016</v>
      </c>
    </row>
    <row r="52" spans="1:32" ht="15" customHeight="1" x14ac:dyDescent="0.15">
      <c r="A52" s="78" t="s">
        <v>106</v>
      </c>
      <c r="B52" s="79"/>
      <c r="C52" s="79"/>
      <c r="D52" s="141">
        <f t="shared" ref="D52:X52" si="78">+D15/D$33*100</f>
        <v>12.7300161792847</v>
      </c>
      <c r="E52" s="141">
        <f t="shared" si="78"/>
        <v>14.70931048248001</v>
      </c>
      <c r="F52" s="141">
        <f t="shared" si="78"/>
        <v>9.9543611094392883</v>
      </c>
      <c r="G52" s="141">
        <f t="shared" si="78"/>
        <v>12.051179607475634</v>
      </c>
      <c r="H52" s="141">
        <f t="shared" si="78"/>
        <v>13.385127397203972</v>
      </c>
      <c r="I52" s="141">
        <f t="shared" si="78"/>
        <v>14.192005427895108</v>
      </c>
      <c r="J52" s="141">
        <f t="shared" si="78"/>
        <v>15.134045953102421</v>
      </c>
      <c r="K52" s="141">
        <f t="shared" si="78"/>
        <v>15.66795192480099</v>
      </c>
      <c r="L52" s="141">
        <f t="shared" si="78"/>
        <v>19.336876979635676</v>
      </c>
      <c r="M52" s="141">
        <f t="shared" si="78"/>
        <v>20.243641101270772</v>
      </c>
      <c r="N52" s="141">
        <f t="shared" si="78"/>
        <v>17.315113138537541</v>
      </c>
      <c r="O52" s="141">
        <f t="shared" si="78"/>
        <v>15.904568165608469</v>
      </c>
      <c r="P52" s="141">
        <f t="shared" si="78"/>
        <v>15.701162995406786</v>
      </c>
      <c r="Q52" s="141">
        <f t="shared" si="78"/>
        <v>14.214387171893966</v>
      </c>
      <c r="R52" s="87">
        <f t="shared" si="78"/>
        <v>13.972242286683226</v>
      </c>
      <c r="S52" s="87">
        <f t="shared" si="78"/>
        <v>12.929907337302032</v>
      </c>
      <c r="T52" s="87">
        <f t="shared" si="78"/>
        <v>12.288249656798309</v>
      </c>
      <c r="U52" s="87">
        <f t="shared" si="78"/>
        <v>13.589858307292429</v>
      </c>
      <c r="V52" s="87">
        <f t="shared" si="78"/>
        <v>13.125525227412144</v>
      </c>
      <c r="W52" s="87">
        <f t="shared" si="78"/>
        <v>15.279072962274832</v>
      </c>
      <c r="X52" s="87">
        <f t="shared" si="78"/>
        <v>16.865577902569118</v>
      </c>
      <c r="Y52" s="87">
        <f t="shared" si="22"/>
        <v>16.94873134166258</v>
      </c>
      <c r="Z52" s="108">
        <f t="shared" si="23"/>
        <v>16.330077156856284</v>
      </c>
      <c r="AA52" s="108">
        <f t="shared" si="23"/>
        <v>14.564839637379508</v>
      </c>
      <c r="AB52" s="108">
        <f t="shared" si="23"/>
        <v>14.410290513216104</v>
      </c>
      <c r="AC52" s="108">
        <f t="shared" ref="AC52" si="79">+AC15/AC$33*100</f>
        <v>14.733567091029634</v>
      </c>
      <c r="AD52" s="108">
        <f t="shared" ref="AD52" si="80">+AD15/AD$33*100</f>
        <v>14.461099839937964</v>
      </c>
      <c r="AE52" s="108">
        <f t="shared" ref="AE52" si="81">+AE15/AE$33*100</f>
        <v>14.864011226842361</v>
      </c>
      <c r="AF52" s="108">
        <f t="shared" ref="AF52" si="82">+AF15/AF$33*100</f>
        <v>15.125083071941708</v>
      </c>
    </row>
    <row r="53" spans="1:32" ht="15" customHeight="1" x14ac:dyDescent="0.15">
      <c r="A53" s="78" t="s">
        <v>107</v>
      </c>
      <c r="B53" s="79"/>
      <c r="C53" s="79"/>
      <c r="D53" s="141">
        <f t="shared" ref="D53:X53" si="83">+D16/D$33*100</f>
        <v>10.873425547855053</v>
      </c>
      <c r="E53" s="141">
        <f t="shared" si="83"/>
        <v>13.027006053872766</v>
      </c>
      <c r="F53" s="141">
        <f t="shared" si="83"/>
        <v>0</v>
      </c>
      <c r="G53" s="141">
        <f t="shared" si="83"/>
        <v>0</v>
      </c>
      <c r="H53" s="141">
        <f t="shared" si="83"/>
        <v>0</v>
      </c>
      <c r="I53" s="141">
        <f t="shared" si="83"/>
        <v>0</v>
      </c>
      <c r="J53" s="141">
        <f t="shared" si="83"/>
        <v>13.477519299016222</v>
      </c>
      <c r="K53" s="141">
        <f t="shared" si="83"/>
        <v>13.909773137060476</v>
      </c>
      <c r="L53" s="141">
        <f t="shared" si="83"/>
        <v>17.262939723529382</v>
      </c>
      <c r="M53" s="141">
        <f t="shared" si="83"/>
        <v>17.944534315141244</v>
      </c>
      <c r="N53" s="141">
        <f t="shared" si="83"/>
        <v>15.222404255430751</v>
      </c>
      <c r="O53" s="141">
        <f t="shared" si="83"/>
        <v>13.869463884001091</v>
      </c>
      <c r="P53" s="141">
        <f t="shared" si="83"/>
        <v>13.668551799131079</v>
      </c>
      <c r="Q53" s="141">
        <f t="shared" si="83"/>
        <v>12.34789351106784</v>
      </c>
      <c r="R53" s="87">
        <f t="shared" si="83"/>
        <v>11.99220993079355</v>
      </c>
      <c r="S53" s="87">
        <f t="shared" si="83"/>
        <v>11.059940154162145</v>
      </c>
      <c r="T53" s="87">
        <f t="shared" si="83"/>
        <v>10.499358982099382</v>
      </c>
      <c r="U53" s="87">
        <f t="shared" si="83"/>
        <v>11.601751489154614</v>
      </c>
      <c r="V53" s="87">
        <f t="shared" si="83"/>
        <v>11.563227182999801</v>
      </c>
      <c r="W53" s="87">
        <f t="shared" si="83"/>
        <v>13.550088257615769</v>
      </c>
      <c r="X53" s="87">
        <f t="shared" si="83"/>
        <v>14.915308722167561</v>
      </c>
      <c r="Y53" s="87">
        <f t="shared" si="22"/>
        <v>14.986408945999996</v>
      </c>
      <c r="Z53" s="108">
        <f t="shared" si="23"/>
        <v>14.526478861269476</v>
      </c>
      <c r="AA53" s="108">
        <f t="shared" si="23"/>
        <v>12.697716508181141</v>
      </c>
      <c r="AB53" s="108">
        <f t="shared" si="23"/>
        <v>12.368930380201999</v>
      </c>
      <c r="AC53" s="108">
        <f t="shared" ref="AC53" si="84">+AC16/AC$33*100</f>
        <v>13.201848114165152</v>
      </c>
      <c r="AD53" s="108">
        <f t="shared" ref="AD53" si="85">+AD16/AD$33*100</f>
        <v>12.969055698552069</v>
      </c>
      <c r="AE53" s="108">
        <f t="shared" ref="AE53" si="86">+AE16/AE$33*100</f>
        <v>13.335392802792132</v>
      </c>
      <c r="AF53" s="108">
        <f t="shared" ref="AF53" si="87">+AF16/AF$33*100</f>
        <v>12.337296915727579</v>
      </c>
    </row>
    <row r="54" spans="1:32" ht="15" customHeight="1" x14ac:dyDescent="0.15">
      <c r="A54" s="78" t="s">
        <v>108</v>
      </c>
      <c r="B54" s="79"/>
      <c r="C54" s="79"/>
      <c r="D54" s="141">
        <f t="shared" ref="D54:X54" si="88">+D17/D$33*100</f>
        <v>1.8565906314296456</v>
      </c>
      <c r="E54" s="141">
        <f t="shared" si="88"/>
        <v>1.6823044286072404</v>
      </c>
      <c r="F54" s="141">
        <f t="shared" si="88"/>
        <v>0</v>
      </c>
      <c r="G54" s="141">
        <f t="shared" si="88"/>
        <v>0</v>
      </c>
      <c r="H54" s="141">
        <f t="shared" si="88"/>
        <v>0</v>
      </c>
      <c r="I54" s="141">
        <f t="shared" si="88"/>
        <v>0</v>
      </c>
      <c r="J54" s="141">
        <f t="shared" si="88"/>
        <v>1.6565266540862</v>
      </c>
      <c r="K54" s="141">
        <f t="shared" si="88"/>
        <v>1.7581787877405137</v>
      </c>
      <c r="L54" s="141">
        <f t="shared" si="88"/>
        <v>2.0739372561062956</v>
      </c>
      <c r="M54" s="141">
        <f t="shared" si="88"/>
        <v>2.299106786129526</v>
      </c>
      <c r="N54" s="141">
        <f t="shared" si="88"/>
        <v>2.0927088831067882</v>
      </c>
      <c r="O54" s="141">
        <f t="shared" si="88"/>
        <v>2.0351042816073752</v>
      </c>
      <c r="P54" s="141">
        <f t="shared" si="88"/>
        <v>2.0326111962757079</v>
      </c>
      <c r="Q54" s="141">
        <f t="shared" si="88"/>
        <v>1.8664936608261278</v>
      </c>
      <c r="R54" s="87">
        <f t="shared" si="88"/>
        <v>1.980032355889676</v>
      </c>
      <c r="S54" s="87">
        <f t="shared" si="88"/>
        <v>1.869967183139885</v>
      </c>
      <c r="T54" s="87">
        <f t="shared" si="88"/>
        <v>1.7888906746989255</v>
      </c>
      <c r="U54" s="87">
        <f t="shared" si="88"/>
        <v>1.9881068181378143</v>
      </c>
      <c r="V54" s="87">
        <f t="shared" si="88"/>
        <v>1.5622980444123433</v>
      </c>
      <c r="W54" s="87">
        <f t="shared" si="88"/>
        <v>1.7289847046590618</v>
      </c>
      <c r="X54" s="87">
        <f t="shared" si="88"/>
        <v>1.8212940984050949</v>
      </c>
      <c r="Y54" s="87">
        <f t="shared" si="22"/>
        <v>1.9139416784408656</v>
      </c>
      <c r="Z54" s="108">
        <f t="shared" si="23"/>
        <v>1.8013829786520683</v>
      </c>
      <c r="AA54" s="108">
        <f t="shared" si="23"/>
        <v>1.8671231291983688</v>
      </c>
      <c r="AB54" s="108">
        <f t="shared" si="23"/>
        <v>2.0413601330141047</v>
      </c>
      <c r="AC54" s="108">
        <f t="shared" ref="AC54" si="89">+AC17/AC$33*100</f>
        <v>1.5317189768644848</v>
      </c>
      <c r="AD54" s="108">
        <f t="shared" ref="AD54" si="90">+AD17/AD$33*100</f>
        <v>1.491441304440275</v>
      </c>
      <c r="AE54" s="108">
        <f t="shared" ref="AE54" si="91">+AE17/AE$33*100</f>
        <v>1.5284726209027037</v>
      </c>
      <c r="AF54" s="108">
        <f t="shared" ref="AF54" si="92">+AF17/AF$33*100</f>
        <v>2.7877060897099493</v>
      </c>
    </row>
    <row r="55" spans="1:32" ht="15" customHeight="1" x14ac:dyDescent="0.15">
      <c r="A55" s="78" t="s">
        <v>233</v>
      </c>
      <c r="B55" s="79"/>
      <c r="C55" s="79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87"/>
      <c r="S55" s="87"/>
      <c r="T55" s="87"/>
      <c r="U55" s="87"/>
      <c r="V55" s="87"/>
      <c r="W55" s="87"/>
      <c r="X55" s="87">
        <f t="shared" ref="X55:Y69" si="93">+X18/X$33*100</f>
        <v>0.12897508199646318</v>
      </c>
      <c r="Y55" s="87">
        <f t="shared" si="93"/>
        <v>4.8380717221716794E-2</v>
      </c>
      <c r="Z55" s="108">
        <f t="shared" si="23"/>
        <v>2.21531693473947E-3</v>
      </c>
      <c r="AA55" s="108">
        <f t="shared" si="23"/>
        <v>0</v>
      </c>
      <c r="AB55" s="108">
        <f t="shared" si="23"/>
        <v>0</v>
      </c>
      <c r="AC55" s="108">
        <f t="shared" ref="AC55" si="94">+AC18/AC$33*100</f>
        <v>0</v>
      </c>
      <c r="AD55" s="108">
        <f t="shared" ref="AD55" si="95">+AD18/AD$33*100</f>
        <v>6.0283694562143384E-4</v>
      </c>
      <c r="AE55" s="108">
        <f t="shared" ref="AE55" si="96">+AE18/AE$33*100</f>
        <v>1.4580314752544719E-4</v>
      </c>
      <c r="AF55" s="108">
        <f t="shared" ref="AF55" si="97">+AF18/AF$33*100</f>
        <v>8.0066504180331059E-5</v>
      </c>
    </row>
    <row r="56" spans="1:32" ht="15" customHeight="1" x14ac:dyDescent="0.15">
      <c r="A56" s="78" t="s">
        <v>109</v>
      </c>
      <c r="B56" s="79"/>
      <c r="C56" s="79"/>
      <c r="D56" s="141">
        <f t="shared" ref="D56:W56" si="98">+D19/D$33*100</f>
        <v>7.377746708449788E-2</v>
      </c>
      <c r="E56" s="141">
        <f t="shared" si="98"/>
        <v>6.0201254627919656E-2</v>
      </c>
      <c r="F56" s="141">
        <f t="shared" si="98"/>
        <v>6.0610151108015577E-2</v>
      </c>
      <c r="G56" s="141">
        <f t="shared" si="98"/>
        <v>6.0637129292539081E-2</v>
      </c>
      <c r="H56" s="141">
        <f t="shared" si="98"/>
        <v>6.0213645949583845E-2</v>
      </c>
      <c r="I56" s="141">
        <f t="shared" si="98"/>
        <v>5.91210915589062E-2</v>
      </c>
      <c r="J56" s="141">
        <f t="shared" si="98"/>
        <v>5.7612597191757771E-2</v>
      </c>
      <c r="K56" s="141">
        <f t="shared" si="98"/>
        <v>5.3779101965915746E-2</v>
      </c>
      <c r="L56" s="141">
        <f t="shared" si="98"/>
        <v>5.2820431915375117E-2</v>
      </c>
      <c r="M56" s="141">
        <f t="shared" si="98"/>
        <v>4.8098260733048938E-2</v>
      </c>
      <c r="N56" s="141">
        <f t="shared" si="98"/>
        <v>4.7765191981202652E-2</v>
      </c>
      <c r="O56" s="141">
        <f t="shared" si="98"/>
        <v>4.7554317830030342E-2</v>
      </c>
      <c r="P56" s="141">
        <f t="shared" si="98"/>
        <v>5.3915590539498973E-2</v>
      </c>
      <c r="Q56" s="141">
        <f t="shared" si="98"/>
        <v>5.3798896971614843E-2</v>
      </c>
      <c r="R56" s="87">
        <f t="shared" si="98"/>
        <v>5.3161965453471571E-2</v>
      </c>
      <c r="S56" s="87">
        <f t="shared" si="98"/>
        <v>5.5962485626848968E-2</v>
      </c>
      <c r="T56" s="87">
        <f t="shared" si="98"/>
        <v>5.8535302202778181E-2</v>
      </c>
      <c r="U56" s="87">
        <f t="shared" si="98"/>
        <v>5.1415084250705491E-2</v>
      </c>
      <c r="V56" s="87">
        <f t="shared" si="98"/>
        <v>4.3482530786770057E-2</v>
      </c>
      <c r="W56" s="87">
        <f t="shared" si="98"/>
        <v>4.0571027689872939E-2</v>
      </c>
      <c r="X56" s="87">
        <f t="shared" si="93"/>
        <v>3.9514117424858233E-2</v>
      </c>
      <c r="Y56" s="87">
        <f t="shared" si="93"/>
        <v>3.9181940290289353E-2</v>
      </c>
      <c r="Z56" s="108">
        <f t="shared" si="23"/>
        <v>3.6788665643829342E-2</v>
      </c>
      <c r="AA56" s="108">
        <f t="shared" si="23"/>
        <v>3.1306707255278017E-2</v>
      </c>
      <c r="AB56" s="108">
        <f t="shared" si="23"/>
        <v>3.0805339460574344E-2</v>
      </c>
      <c r="AC56" s="108">
        <f t="shared" ref="AC56" si="99">+AC19/AC$33*100</f>
        <v>3.1440387459557372E-2</v>
      </c>
      <c r="AD56" s="108">
        <f t="shared" ref="AD56" si="100">+AD19/AD$33*100</f>
        <v>2.9266598661278231E-2</v>
      </c>
      <c r="AE56" s="108">
        <f t="shared" ref="AE56" si="101">+AE19/AE$33*100</f>
        <v>2.6208115767699137E-2</v>
      </c>
      <c r="AF56" s="108">
        <f t="shared" ref="AF56" si="102">+AF19/AF$33*100</f>
        <v>2.2680014757669658E-2</v>
      </c>
    </row>
    <row r="57" spans="1:32" ht="15" customHeight="1" x14ac:dyDescent="0.15">
      <c r="A57" s="78" t="s">
        <v>110</v>
      </c>
      <c r="B57" s="79"/>
      <c r="C57" s="79"/>
      <c r="D57" s="141">
        <f t="shared" ref="D57:W57" si="103">+D20/D$33*100</f>
        <v>3.6378030310598457</v>
      </c>
      <c r="E57" s="141">
        <f t="shared" si="103"/>
        <v>2.9753856277041391</v>
      </c>
      <c r="F57" s="141">
        <f t="shared" si="103"/>
        <v>2.4922261144863613</v>
      </c>
      <c r="G57" s="141">
        <f t="shared" si="103"/>
        <v>1.5137641069028991</v>
      </c>
      <c r="H57" s="141">
        <f t="shared" si="103"/>
        <v>1.5322063816300817</v>
      </c>
      <c r="I57" s="141">
        <f t="shared" si="103"/>
        <v>1.6822315343235947</v>
      </c>
      <c r="J57" s="141">
        <f t="shared" si="103"/>
        <v>1.579259312445334</v>
      </c>
      <c r="K57" s="141">
        <f t="shared" si="103"/>
        <v>1.6638079779095527</v>
      </c>
      <c r="L57" s="141">
        <f t="shared" si="103"/>
        <v>1.7523810760377088</v>
      </c>
      <c r="M57" s="141">
        <f t="shared" si="103"/>
        <v>1.6263448006299803</v>
      </c>
      <c r="N57" s="141">
        <f t="shared" si="103"/>
        <v>1.7301999753718145</v>
      </c>
      <c r="O57" s="141">
        <f t="shared" si="103"/>
        <v>1.7549496541142442</v>
      </c>
      <c r="P57" s="141">
        <f t="shared" si="103"/>
        <v>1.7155927775541764</v>
      </c>
      <c r="Q57" s="141">
        <f t="shared" si="103"/>
        <v>1.6521653391385105</v>
      </c>
      <c r="R57" s="87">
        <f t="shared" si="103"/>
        <v>1.2653684667935932</v>
      </c>
      <c r="S57" s="87">
        <f t="shared" si="103"/>
        <v>1.729882619246047</v>
      </c>
      <c r="T57" s="87">
        <f t="shared" si="103"/>
        <v>1.4060599613015889</v>
      </c>
      <c r="U57" s="87">
        <f t="shared" si="103"/>
        <v>1.9575095225515111</v>
      </c>
      <c r="V57" s="87">
        <f t="shared" si="103"/>
        <v>1.4028861629076663</v>
      </c>
      <c r="W57" s="87">
        <f t="shared" si="103"/>
        <v>1.1896845744248907</v>
      </c>
      <c r="X57" s="87">
        <f t="shared" si="93"/>
        <v>1.6266259974531361</v>
      </c>
      <c r="Y57" s="87">
        <f t="shared" si="93"/>
        <v>1.2247961847049749</v>
      </c>
      <c r="Z57" s="108">
        <f t="shared" si="23"/>
        <v>1.1903752227827764</v>
      </c>
      <c r="AA57" s="108">
        <f t="shared" si="23"/>
        <v>1.1787460490161021</v>
      </c>
      <c r="AB57" s="108">
        <f t="shared" si="23"/>
        <v>1.1871619190822489</v>
      </c>
      <c r="AC57" s="108">
        <f t="shared" ref="AC57" si="104">+AC20/AC$33*100</f>
        <v>1.2559499918159196</v>
      </c>
      <c r="AD57" s="108">
        <f t="shared" ref="AD57" si="105">+AD20/AD$33*100</f>
        <v>1.2614754048327546</v>
      </c>
      <c r="AE57" s="108">
        <f t="shared" ref="AE57" si="106">+AE20/AE$33*100</f>
        <v>1.2549042581028147</v>
      </c>
      <c r="AF57" s="108">
        <f t="shared" ref="AF57" si="107">+AF20/AF$33*100</f>
        <v>0.9585444135610145</v>
      </c>
    </row>
    <row r="58" spans="1:32" ht="15" customHeight="1" x14ac:dyDescent="0.15">
      <c r="A58" s="78" t="s">
        <v>111</v>
      </c>
      <c r="B58" s="79"/>
      <c r="C58" s="79"/>
      <c r="D58" s="141">
        <f t="shared" ref="D58:W58" si="108">+D21/D$33*100</f>
        <v>1.6645848326298218</v>
      </c>
      <c r="E58" s="141">
        <f t="shared" si="108"/>
        <v>1.4065762592866276</v>
      </c>
      <c r="F58" s="141">
        <f t="shared" si="108"/>
        <v>1.5019403868350583</v>
      </c>
      <c r="G58" s="141">
        <f t="shared" si="108"/>
        <v>1.4282689126567307</v>
      </c>
      <c r="H58" s="141">
        <f t="shared" si="108"/>
        <v>1.5124188671200189</v>
      </c>
      <c r="I58" s="141">
        <f t="shared" si="108"/>
        <v>1.5396220561333516</v>
      </c>
      <c r="J58" s="141">
        <f t="shared" si="108"/>
        <v>1.4723060359803637</v>
      </c>
      <c r="K58" s="141">
        <f t="shared" si="108"/>
        <v>1.4947314798528237</v>
      </c>
      <c r="L58" s="141">
        <f t="shared" si="108"/>
        <v>1.5917566130043421</v>
      </c>
      <c r="M58" s="141">
        <f t="shared" si="108"/>
        <v>1.8595530786594971</v>
      </c>
      <c r="N58" s="141">
        <f t="shared" si="108"/>
        <v>1.847203839199429</v>
      </c>
      <c r="O58" s="141">
        <f t="shared" si="108"/>
        <v>1.8481249846115144</v>
      </c>
      <c r="P58" s="141">
        <f t="shared" si="108"/>
        <v>2.0086676831079844</v>
      </c>
      <c r="Q58" s="141">
        <f t="shared" si="108"/>
        <v>1.9260975628013008</v>
      </c>
      <c r="R58" s="87">
        <f t="shared" si="108"/>
        <v>1.8925165401431658</v>
      </c>
      <c r="S58" s="87">
        <f t="shared" si="108"/>
        <v>1.8146959568414083</v>
      </c>
      <c r="T58" s="87">
        <f t="shared" si="108"/>
        <v>1.9743075486884218</v>
      </c>
      <c r="U58" s="87">
        <f t="shared" si="108"/>
        <v>1.9780019499275376</v>
      </c>
      <c r="V58" s="87">
        <f t="shared" si="108"/>
        <v>1.7526258633246041</v>
      </c>
      <c r="W58" s="87">
        <f t="shared" si="108"/>
        <v>1.6953546148872372</v>
      </c>
      <c r="X58" s="87">
        <f t="shared" si="93"/>
        <v>1.7237327151848811</v>
      </c>
      <c r="Y58" s="87">
        <f t="shared" si="93"/>
        <v>1.7921854344111039</v>
      </c>
      <c r="Z58" s="108">
        <f t="shared" si="23"/>
        <v>1.651970778976215</v>
      </c>
      <c r="AA58" s="108">
        <f t="shared" si="23"/>
        <v>1.6475053110019486</v>
      </c>
      <c r="AB58" s="108">
        <f t="shared" si="23"/>
        <v>1.4797756317898541</v>
      </c>
      <c r="AC58" s="108">
        <f t="shared" ref="AC58" si="109">+AC21/AC$33*100</f>
        <v>1.5907824593613968</v>
      </c>
      <c r="AD58" s="108">
        <f t="shared" ref="AD58" si="110">+AD21/AD$33*100</f>
        <v>1.6072213106240198</v>
      </c>
      <c r="AE58" s="108">
        <f t="shared" ref="AE58" si="111">+AE21/AE$33*100</f>
        <v>1.6185164790102049</v>
      </c>
      <c r="AF58" s="108">
        <f t="shared" ref="AF58" si="112">+AF21/AF$33*100</f>
        <v>1.3206027905672899</v>
      </c>
    </row>
    <row r="59" spans="1:32" ht="15" customHeight="1" x14ac:dyDescent="0.15">
      <c r="A59" s="83" t="s">
        <v>112</v>
      </c>
      <c r="B59" s="84"/>
      <c r="C59" s="84"/>
      <c r="D59" s="141">
        <f t="shared" ref="D59:W59" si="113">+D22/D$33*100</f>
        <v>1.073283097581698</v>
      </c>
      <c r="E59" s="141">
        <f t="shared" si="113"/>
        <v>0.91862856652094893</v>
      </c>
      <c r="F59" s="141">
        <f t="shared" si="113"/>
        <v>0.95815758726774614</v>
      </c>
      <c r="G59" s="141">
        <f t="shared" si="113"/>
        <v>0.8906844927928993</v>
      </c>
      <c r="H59" s="141">
        <f t="shared" si="113"/>
        <v>0.89926494847919347</v>
      </c>
      <c r="I59" s="141">
        <f t="shared" si="113"/>
        <v>0.91087537654126072</v>
      </c>
      <c r="J59" s="141">
        <f t="shared" si="113"/>
        <v>0.93994017853850176</v>
      </c>
      <c r="K59" s="141">
        <f t="shared" si="113"/>
        <v>0.93923498724524324</v>
      </c>
      <c r="L59" s="141">
        <f t="shared" si="113"/>
        <v>1.1582212163893546</v>
      </c>
      <c r="M59" s="141">
        <f t="shared" si="113"/>
        <v>1.4518551007449525</v>
      </c>
      <c r="N59" s="141">
        <f t="shared" si="113"/>
        <v>1.1787858903975803</v>
      </c>
      <c r="O59" s="141">
        <f t="shared" si="113"/>
        <v>1.2213175157871827</v>
      </c>
      <c r="P59" s="141">
        <f t="shared" si="113"/>
        <v>1.3516513774047734</v>
      </c>
      <c r="Q59" s="141">
        <f t="shared" si="113"/>
        <v>1.282387294756679</v>
      </c>
      <c r="R59" s="87">
        <f t="shared" si="113"/>
        <v>0.90241385969759025</v>
      </c>
      <c r="S59" s="87">
        <f t="shared" si="113"/>
        <v>1.1474855651030249</v>
      </c>
      <c r="T59" s="87">
        <f t="shared" si="113"/>
        <v>1.2680428114183213</v>
      </c>
      <c r="U59" s="87">
        <f t="shared" si="113"/>
        <v>1.1757543541474416</v>
      </c>
      <c r="V59" s="87">
        <f t="shared" si="113"/>
        <v>0.9627329274755233</v>
      </c>
      <c r="W59" s="87">
        <f t="shared" si="113"/>
        <v>0.74637307297082278</v>
      </c>
      <c r="X59" s="87">
        <f t="shared" si="93"/>
        <v>0.71952902553757747</v>
      </c>
      <c r="Y59" s="87">
        <f t="shared" si="93"/>
        <v>0.74779337960841807</v>
      </c>
      <c r="Z59" s="108">
        <f t="shared" si="23"/>
        <v>0.72655938257626906</v>
      </c>
      <c r="AA59" s="108">
        <f t="shared" si="23"/>
        <v>0.67821399274529559</v>
      </c>
      <c r="AB59" s="108">
        <f t="shared" si="23"/>
        <v>0.63068285385976575</v>
      </c>
      <c r="AC59" s="108">
        <f t="shared" ref="AC59" si="114">+AC22/AC$33*100</f>
        <v>0.89454722389475283</v>
      </c>
      <c r="AD59" s="108">
        <f t="shared" ref="AD59" si="115">+AD22/AD$33*100</f>
        <v>0.93082816831550563</v>
      </c>
      <c r="AE59" s="108">
        <f t="shared" ref="AE59" si="116">+AE22/AE$33*100</f>
        <v>0.95191229940676347</v>
      </c>
      <c r="AF59" s="108">
        <f t="shared" ref="AF59" si="117">+AF22/AF$33*100</f>
        <v>0.85762764973325245</v>
      </c>
    </row>
    <row r="60" spans="1:32" ht="15" customHeight="1" x14ac:dyDescent="0.15">
      <c r="A60" s="78" t="s">
        <v>113</v>
      </c>
      <c r="B60" s="79"/>
      <c r="C60" s="79"/>
      <c r="D60" s="141">
        <f t="shared" ref="D60:W60" si="118">+D23/D$33*100</f>
        <v>9.3391992862249413</v>
      </c>
      <c r="E60" s="141">
        <f t="shared" si="118"/>
        <v>8.4713685718215803</v>
      </c>
      <c r="F60" s="141">
        <f t="shared" si="118"/>
        <v>8.2278659666269274</v>
      </c>
      <c r="G60" s="141">
        <f t="shared" si="118"/>
        <v>7.6224879069700258</v>
      </c>
      <c r="H60" s="141">
        <f t="shared" si="118"/>
        <v>8.0586940950908854</v>
      </c>
      <c r="I60" s="141">
        <f t="shared" si="118"/>
        <v>6.6339428664125872</v>
      </c>
      <c r="J60" s="141">
        <f t="shared" si="118"/>
        <v>7.8119611408657796</v>
      </c>
      <c r="K60" s="141">
        <f t="shared" si="118"/>
        <v>10.090753980027488</v>
      </c>
      <c r="L60" s="141">
        <f t="shared" si="118"/>
        <v>10.854644598924377</v>
      </c>
      <c r="M60" s="141">
        <f t="shared" si="118"/>
        <v>8.9567845261635846</v>
      </c>
      <c r="N60" s="141">
        <f t="shared" si="118"/>
        <v>10.515216147297531</v>
      </c>
      <c r="O60" s="141">
        <f t="shared" si="118"/>
        <v>10.364690952688131</v>
      </c>
      <c r="P60" s="141">
        <f t="shared" si="118"/>
        <v>9.4376213823164115</v>
      </c>
      <c r="Q60" s="141">
        <f t="shared" si="118"/>
        <v>8.4209534611019503</v>
      </c>
      <c r="R60" s="87">
        <f t="shared" si="118"/>
        <v>8.1742243407261341</v>
      </c>
      <c r="S60" s="87">
        <f t="shared" si="118"/>
        <v>7.6400539369235947</v>
      </c>
      <c r="T60" s="87">
        <f t="shared" si="118"/>
        <v>10.197613181609801</v>
      </c>
      <c r="U60" s="87">
        <f t="shared" si="118"/>
        <v>9.7660337642876947</v>
      </c>
      <c r="V60" s="87">
        <f t="shared" si="118"/>
        <v>14.172732518616041</v>
      </c>
      <c r="W60" s="87">
        <f t="shared" si="118"/>
        <v>12.744013837914933</v>
      </c>
      <c r="X60" s="87">
        <f t="shared" si="93"/>
        <v>11.412170117147635</v>
      </c>
      <c r="Y60" s="87">
        <f t="shared" si="93"/>
        <v>10.407135543296132</v>
      </c>
      <c r="Z60" s="108">
        <f t="shared" si="23"/>
        <v>12.600804681590535</v>
      </c>
      <c r="AA60" s="108">
        <f t="shared" si="23"/>
        <v>12.472436330121555</v>
      </c>
      <c r="AB60" s="108">
        <f t="shared" si="23"/>
        <v>14.7229491187672</v>
      </c>
      <c r="AC60" s="108">
        <f t="shared" ref="AC60" si="119">+AC23/AC$33*100</f>
        <v>14.237037034155382</v>
      </c>
      <c r="AD60" s="108">
        <f t="shared" ref="AD60" si="120">+AD23/AD$33*100</f>
        <v>12.799736709072251</v>
      </c>
      <c r="AE60" s="108">
        <f t="shared" ref="AE60" si="121">+AE23/AE$33*100</f>
        <v>12.671462548769199</v>
      </c>
      <c r="AF60" s="108">
        <f t="shared" ref="AF60" si="122">+AF23/AF$33*100</f>
        <v>13.921598737812788</v>
      </c>
    </row>
    <row r="61" spans="1:32" ht="15" customHeight="1" x14ac:dyDescent="0.15">
      <c r="A61" s="78" t="s">
        <v>114</v>
      </c>
      <c r="B61" s="79"/>
      <c r="C61" s="79"/>
      <c r="D61" s="141">
        <f t="shared" ref="D61:W61" si="123">+D24/D$33*100</f>
        <v>4.1035277385993902</v>
      </c>
      <c r="E61" s="141">
        <f t="shared" si="123"/>
        <v>4.292980889572215</v>
      </c>
      <c r="F61" s="141">
        <f t="shared" si="123"/>
        <v>5.2977955170720046</v>
      </c>
      <c r="G61" s="141">
        <f t="shared" si="123"/>
        <v>4.5632567247626623</v>
      </c>
      <c r="H61" s="141">
        <f t="shared" si="123"/>
        <v>4.1081184266831512</v>
      </c>
      <c r="I61" s="141">
        <f t="shared" si="123"/>
        <v>5.5897238964525755</v>
      </c>
      <c r="J61" s="141">
        <f t="shared" si="123"/>
        <v>8.0753156457796926</v>
      </c>
      <c r="K61" s="141">
        <f t="shared" si="123"/>
        <v>7.7372585443048161</v>
      </c>
      <c r="L61" s="141">
        <f t="shared" si="123"/>
        <v>5.7643824173500979</v>
      </c>
      <c r="M61" s="141">
        <f t="shared" si="123"/>
        <v>4.5576307463698988</v>
      </c>
      <c r="N61" s="141">
        <f t="shared" si="123"/>
        <v>4.2003295580939177</v>
      </c>
      <c r="O61" s="141">
        <f t="shared" si="123"/>
        <v>4.4121466345360494</v>
      </c>
      <c r="P61" s="141">
        <f t="shared" si="123"/>
        <v>4.9118718479080723</v>
      </c>
      <c r="Q61" s="141">
        <f t="shared" si="123"/>
        <v>5.7505066150987432</v>
      </c>
      <c r="R61" s="87">
        <f t="shared" si="123"/>
        <v>7.0589871427131605</v>
      </c>
      <c r="S61" s="87">
        <f t="shared" si="123"/>
        <v>6.1922764635841876</v>
      </c>
      <c r="T61" s="87">
        <f t="shared" si="123"/>
        <v>5.6901528907846233</v>
      </c>
      <c r="U61" s="87">
        <f t="shared" si="123"/>
        <v>4.9304822937053423</v>
      </c>
      <c r="V61" s="87">
        <f t="shared" si="123"/>
        <v>5.3465175556055513</v>
      </c>
      <c r="W61" s="87">
        <f t="shared" si="123"/>
        <v>6.3657925570530072</v>
      </c>
      <c r="X61" s="87">
        <f t="shared" si="93"/>
        <v>6.3305558187290476</v>
      </c>
      <c r="Y61" s="87">
        <f t="shared" si="93"/>
        <v>6.5960458898238095</v>
      </c>
      <c r="Z61" s="108">
        <f t="shared" si="23"/>
        <v>6.3282440565989635</v>
      </c>
      <c r="AA61" s="108">
        <f t="shared" si="23"/>
        <v>7.6387146706031501</v>
      </c>
      <c r="AB61" s="108">
        <f t="shared" si="23"/>
        <v>6.2979949678705225</v>
      </c>
      <c r="AC61" s="108">
        <f t="shared" ref="AC61" si="124">+AC24/AC$33*100</f>
        <v>7.1113215835937922</v>
      </c>
      <c r="AD61" s="108">
        <f t="shared" ref="AD61" si="125">+AD24/AD$33*100</f>
        <v>8.1521160913626378</v>
      </c>
      <c r="AE61" s="108">
        <f t="shared" ref="AE61" si="126">+AE24/AE$33*100</f>
        <v>6.975295479191157</v>
      </c>
      <c r="AF61" s="108">
        <f t="shared" ref="AF61" si="127">+AF24/AF$33*100</f>
        <v>7.7357053678868652</v>
      </c>
    </row>
    <row r="62" spans="1:32" ht="15" customHeight="1" x14ac:dyDescent="0.15">
      <c r="A62" s="78" t="s">
        <v>115</v>
      </c>
      <c r="B62" s="79"/>
      <c r="C62" s="79"/>
      <c r="D62" s="141">
        <f t="shared" ref="D62:W62" si="128">+D25/D$33*100</f>
        <v>2.5154446374485806</v>
      </c>
      <c r="E62" s="141">
        <f t="shared" si="128"/>
        <v>3.0022539728904252</v>
      </c>
      <c r="F62" s="141">
        <f t="shared" si="128"/>
        <v>2.8639049039980753</v>
      </c>
      <c r="G62" s="141">
        <f t="shared" si="128"/>
        <v>6.8023945411160565</v>
      </c>
      <c r="H62" s="141">
        <f t="shared" si="128"/>
        <v>1.4765566182192855</v>
      </c>
      <c r="I62" s="141">
        <f t="shared" si="128"/>
        <v>1.2403758176311412</v>
      </c>
      <c r="J62" s="141">
        <f t="shared" si="128"/>
        <v>1.8397103026546968</v>
      </c>
      <c r="K62" s="141">
        <f t="shared" si="128"/>
        <v>1.0050725552814994</v>
      </c>
      <c r="L62" s="141">
        <f t="shared" si="128"/>
        <v>0.97661923416494034</v>
      </c>
      <c r="M62" s="141">
        <f t="shared" si="128"/>
        <v>1.2504659935190734</v>
      </c>
      <c r="N62" s="141">
        <f t="shared" si="128"/>
        <v>0.48565982680840447</v>
      </c>
      <c r="O62" s="141">
        <f t="shared" si="128"/>
        <v>0.46440734056263072</v>
      </c>
      <c r="P62" s="141">
        <f t="shared" si="128"/>
        <v>0.72342507766077835</v>
      </c>
      <c r="Q62" s="141">
        <f t="shared" si="128"/>
        <v>1.240866925487121</v>
      </c>
      <c r="R62" s="87">
        <f t="shared" si="128"/>
        <v>0.59942031461305534</v>
      </c>
      <c r="S62" s="87">
        <f t="shared" si="128"/>
        <v>0.79167397080956992</v>
      </c>
      <c r="T62" s="87">
        <f t="shared" si="128"/>
        <v>1.0354734392910871</v>
      </c>
      <c r="U62" s="87">
        <f t="shared" si="128"/>
        <v>1.1204962730397794</v>
      </c>
      <c r="V62" s="87">
        <f t="shared" si="128"/>
        <v>1.0215182095641402</v>
      </c>
      <c r="W62" s="87">
        <f t="shared" si="128"/>
        <v>0.93446223300621134</v>
      </c>
      <c r="X62" s="87">
        <f t="shared" si="93"/>
        <v>0.92581444413273228</v>
      </c>
      <c r="Y62" s="87">
        <f t="shared" si="93"/>
        <v>0.65677549781244893</v>
      </c>
      <c r="Z62" s="108">
        <f t="shared" si="23"/>
        <v>0.6498950121071293</v>
      </c>
      <c r="AA62" s="108">
        <f t="shared" si="23"/>
        <v>0.57637517185465348</v>
      </c>
      <c r="AB62" s="108">
        <f t="shared" si="23"/>
        <v>0.39056136781180517</v>
      </c>
      <c r="AC62" s="108">
        <f t="shared" ref="AC62" si="129">+AC25/AC$33*100</f>
        <v>0.67658468937986449</v>
      </c>
      <c r="AD62" s="108">
        <f t="shared" ref="AD62" si="130">+AD25/AD$33*100</f>
        <v>0.57235710607796353</v>
      </c>
      <c r="AE62" s="108">
        <f t="shared" ref="AE62" si="131">+AE25/AE$33*100</f>
        <v>0.56904364851547662</v>
      </c>
      <c r="AF62" s="108">
        <f t="shared" ref="AF62" si="132">+AF25/AF$33*100</f>
        <v>0.38084339182528998</v>
      </c>
    </row>
    <row r="63" spans="1:32" ht="15" customHeight="1" x14ac:dyDescent="0.15">
      <c r="A63" s="78" t="s">
        <v>116</v>
      </c>
      <c r="B63" s="79"/>
      <c r="C63" s="79"/>
      <c r="D63" s="141">
        <f t="shared" ref="D63:W63" si="133">+D26/D$33*100</f>
        <v>0.43323214820520034</v>
      </c>
      <c r="E63" s="141">
        <f t="shared" si="133"/>
        <v>8.0045602113684597E-2</v>
      </c>
      <c r="F63" s="141">
        <f t="shared" si="133"/>
        <v>0.1393505983190699</v>
      </c>
      <c r="G63" s="141">
        <f t="shared" si="133"/>
        <v>1.6727906029953551E-2</v>
      </c>
      <c r="H63" s="141">
        <f t="shared" si="133"/>
        <v>2.2693597553680014E-2</v>
      </c>
      <c r="I63" s="141">
        <f t="shared" si="133"/>
        <v>3.2642241546470545E-2</v>
      </c>
      <c r="J63" s="141">
        <f t="shared" si="133"/>
        <v>1.5807229889876932E-2</v>
      </c>
      <c r="K63" s="141">
        <f t="shared" si="133"/>
        <v>3.3612234569376204E-2</v>
      </c>
      <c r="L63" s="141">
        <f t="shared" si="133"/>
        <v>2.7068086421333102E-2</v>
      </c>
      <c r="M63" s="141">
        <f t="shared" si="133"/>
        <v>5.1051685614371392E-3</v>
      </c>
      <c r="N63" s="141">
        <f t="shared" si="133"/>
        <v>0.50467798147790599</v>
      </c>
      <c r="O63" s="141">
        <f t="shared" si="133"/>
        <v>7.9452605722418634E-2</v>
      </c>
      <c r="P63" s="141">
        <f t="shared" si="133"/>
        <v>4.3342618460498559E-3</v>
      </c>
      <c r="Q63" s="141">
        <f t="shared" si="133"/>
        <v>7.6143907338801419E-3</v>
      </c>
      <c r="R63" s="87">
        <f t="shared" si="133"/>
        <v>5.1901500442719803E-3</v>
      </c>
      <c r="S63" s="87">
        <f t="shared" si="133"/>
        <v>4.6739954587460128E-3</v>
      </c>
      <c r="T63" s="87">
        <f t="shared" si="133"/>
        <v>1.3011893078464004E-3</v>
      </c>
      <c r="U63" s="87">
        <f t="shared" si="133"/>
        <v>8.5607355383974584E-3</v>
      </c>
      <c r="V63" s="87">
        <f t="shared" si="133"/>
        <v>6.1653795935416953E-3</v>
      </c>
      <c r="W63" s="87">
        <f t="shared" si="133"/>
        <v>2.0014421618017621E-2</v>
      </c>
      <c r="X63" s="87">
        <f t="shared" si="93"/>
        <v>2.3151075142565279E-2</v>
      </c>
      <c r="Y63" s="87">
        <f t="shared" si="93"/>
        <v>5.8799430797262693E-3</v>
      </c>
      <c r="Z63" s="108">
        <f t="shared" si="23"/>
        <v>6.1134800073482959E-2</v>
      </c>
      <c r="AA63" s="108">
        <f t="shared" si="23"/>
        <v>2.5281038527948968E-2</v>
      </c>
      <c r="AB63" s="108">
        <f t="shared" si="23"/>
        <v>8.5011341649810418E-2</v>
      </c>
      <c r="AC63" s="108">
        <f t="shared" ref="AC63" si="134">+AC26/AC$33*100</f>
        <v>9.0370143151869781E-2</v>
      </c>
      <c r="AD63" s="108">
        <f t="shared" ref="AD63" si="135">+AD26/AD$33*100</f>
        <v>0.19005002235036894</v>
      </c>
      <c r="AE63" s="108">
        <f t="shared" ref="AE63" si="136">+AE26/AE$33*100</f>
        <v>0.12153213071772902</v>
      </c>
      <c r="AF63" s="108">
        <f t="shared" ref="AF63" si="137">+AF26/AF$33*100</f>
        <v>0.14630034231491904</v>
      </c>
    </row>
    <row r="64" spans="1:32" ht="15" customHeight="1" x14ac:dyDescent="0.15">
      <c r="A64" s="78" t="s">
        <v>117</v>
      </c>
      <c r="B64" s="79"/>
      <c r="C64" s="79"/>
      <c r="D64" s="141">
        <f t="shared" ref="D64:W64" si="138">+D27/D$33*100</f>
        <v>3.0574368905180984</v>
      </c>
      <c r="E64" s="141">
        <f t="shared" si="138"/>
        <v>3.1443526579343422</v>
      </c>
      <c r="F64" s="141">
        <f t="shared" si="138"/>
        <v>5.7225477507252567</v>
      </c>
      <c r="G64" s="141">
        <f t="shared" si="138"/>
        <v>5.6582038101826999</v>
      </c>
      <c r="H64" s="141">
        <f t="shared" si="138"/>
        <v>4.8227484233512703</v>
      </c>
      <c r="I64" s="141">
        <f t="shared" si="138"/>
        <v>5.2584055117700839</v>
      </c>
      <c r="J64" s="141">
        <f t="shared" si="138"/>
        <v>3.6679710313143583</v>
      </c>
      <c r="K64" s="141">
        <f t="shared" si="138"/>
        <v>5.1719553828708538</v>
      </c>
      <c r="L64" s="141">
        <f t="shared" si="138"/>
        <v>2.6237782038421664</v>
      </c>
      <c r="M64" s="141">
        <f t="shared" si="138"/>
        <v>1.4455539387302476</v>
      </c>
      <c r="N64" s="141">
        <f t="shared" si="138"/>
        <v>2.1101609249607161</v>
      </c>
      <c r="O64" s="141">
        <f t="shared" si="138"/>
        <v>5.2363133781399469</v>
      </c>
      <c r="P64" s="141">
        <f t="shared" si="138"/>
        <v>3.0202476224209631</v>
      </c>
      <c r="Q64" s="141">
        <f t="shared" si="138"/>
        <v>2.5631691145857398</v>
      </c>
      <c r="R64" s="87">
        <f t="shared" si="138"/>
        <v>4.4269977962622917</v>
      </c>
      <c r="S64" s="87">
        <f t="shared" si="138"/>
        <v>2.0841321150572369</v>
      </c>
      <c r="T64" s="87">
        <f t="shared" si="138"/>
        <v>1.5070426611049326</v>
      </c>
      <c r="U64" s="87">
        <f t="shared" si="138"/>
        <v>2.3395396799159651</v>
      </c>
      <c r="V64" s="87">
        <f t="shared" si="138"/>
        <v>2.4164726429088423</v>
      </c>
      <c r="W64" s="87">
        <f t="shared" si="138"/>
        <v>3.2035237104954826</v>
      </c>
      <c r="X64" s="87">
        <f t="shared" si="93"/>
        <v>2.083346082399395</v>
      </c>
      <c r="Y64" s="87">
        <f t="shared" si="93"/>
        <v>0.89157920419718828</v>
      </c>
      <c r="Z64" s="108">
        <f t="shared" si="23"/>
        <v>6.1760651942938505E-2</v>
      </c>
      <c r="AA64" s="108">
        <f t="shared" si="23"/>
        <v>0.17903956433530729</v>
      </c>
      <c r="AB64" s="108">
        <f t="shared" si="23"/>
        <v>1.3695870433545281</v>
      </c>
      <c r="AC64" s="108">
        <f t="shared" ref="AC64" si="139">+AC27/AC$33*100</f>
        <v>4.5958255646164514E-2</v>
      </c>
      <c r="AD64" s="108">
        <f t="shared" ref="AD64" si="140">+AD27/AD$33*100</f>
        <v>0.2002679824621364</v>
      </c>
      <c r="AE64" s="108">
        <f t="shared" ref="AE64" si="141">+AE27/AE$33*100</f>
        <v>0.76304515080862167</v>
      </c>
      <c r="AF64" s="108">
        <f t="shared" ref="AF64" si="142">+AF27/AF$33*100</f>
        <v>3.8770202986720808</v>
      </c>
    </row>
    <row r="65" spans="1:32" ht="15" customHeight="1" x14ac:dyDescent="0.15">
      <c r="A65" s="78" t="s">
        <v>118</v>
      </c>
      <c r="B65" s="79"/>
      <c r="C65" s="79"/>
      <c r="D65" s="141">
        <f t="shared" ref="D65:W65" si="143">+D28/D$33*100</f>
        <v>2.9009651040110214</v>
      </c>
      <c r="E65" s="141">
        <f t="shared" si="143"/>
        <v>2.6403264335592107</v>
      </c>
      <c r="F65" s="141">
        <f t="shared" si="143"/>
        <v>3.1193243919872944</v>
      </c>
      <c r="G65" s="141">
        <f t="shared" si="143"/>
        <v>3.37308322506586</v>
      </c>
      <c r="H65" s="141">
        <f t="shared" si="143"/>
        <v>3.3148243637910739</v>
      </c>
      <c r="I65" s="141">
        <f t="shared" si="143"/>
        <v>2.7604800594465106</v>
      </c>
      <c r="J65" s="141">
        <f t="shared" si="143"/>
        <v>2.8503503490975826</v>
      </c>
      <c r="K65" s="141">
        <f t="shared" si="143"/>
        <v>2.5649008181107131</v>
      </c>
      <c r="L65" s="141">
        <f t="shared" si="143"/>
        <v>2.7317432955256455</v>
      </c>
      <c r="M65" s="141">
        <f t="shared" si="143"/>
        <v>4.1231404260306252</v>
      </c>
      <c r="N65" s="141">
        <f t="shared" si="143"/>
        <v>3.9610490008474999</v>
      </c>
      <c r="O65" s="141">
        <f t="shared" si="143"/>
        <v>3.6499903422052413</v>
      </c>
      <c r="P65" s="141">
        <f t="shared" si="143"/>
        <v>3.5791441204056889</v>
      </c>
      <c r="Q65" s="141">
        <f t="shared" si="143"/>
        <v>4.3246306439735456</v>
      </c>
      <c r="R65" s="87">
        <f t="shared" si="143"/>
        <v>3.318856274809844</v>
      </c>
      <c r="S65" s="87">
        <f t="shared" si="143"/>
        <v>3.1888063417557588</v>
      </c>
      <c r="T65" s="87">
        <f t="shared" si="143"/>
        <v>3.8338319837744814</v>
      </c>
      <c r="U65" s="87">
        <f t="shared" si="143"/>
        <v>2.3471349991724622</v>
      </c>
      <c r="V65" s="87">
        <f t="shared" si="143"/>
        <v>2.0850510023927784</v>
      </c>
      <c r="W65" s="87">
        <f t="shared" si="143"/>
        <v>2.7414286926699472</v>
      </c>
      <c r="X65" s="87">
        <f t="shared" si="93"/>
        <v>3.069478662118537</v>
      </c>
      <c r="Y65" s="87">
        <f t="shared" si="93"/>
        <v>2.2337923965870066</v>
      </c>
      <c r="Z65" s="108">
        <f t="shared" si="23"/>
        <v>2.9232497735819432</v>
      </c>
      <c r="AA65" s="108">
        <f t="shared" si="23"/>
        <v>2.5847704748446856</v>
      </c>
      <c r="AB65" s="108">
        <f t="shared" si="23"/>
        <v>3.066002744642915</v>
      </c>
      <c r="AC65" s="108">
        <f t="shared" ref="AC65" si="144">+AC28/AC$33*100</f>
        <v>4.3142090711122192</v>
      </c>
      <c r="AD65" s="108">
        <f t="shared" ref="AD65" si="145">+AD28/AD$33*100</f>
        <v>3.9550013244756497</v>
      </c>
      <c r="AE65" s="108">
        <f t="shared" ref="AE65" si="146">+AE28/AE$33*100</f>
        <v>2.3421479146895368</v>
      </c>
      <c r="AF65" s="108">
        <f t="shared" ref="AF65" si="147">+AF28/AF$33*100</f>
        <v>3.0002897230002734</v>
      </c>
    </row>
    <row r="66" spans="1:32" ht="15" customHeight="1" x14ac:dyDescent="0.15">
      <c r="A66" s="78" t="s">
        <v>119</v>
      </c>
      <c r="B66" s="79"/>
      <c r="C66" s="79"/>
      <c r="D66" s="141">
        <f t="shared" ref="D66:W66" si="148">+D29/D$33*100</f>
        <v>5.1470484699994605</v>
      </c>
      <c r="E66" s="141">
        <f t="shared" si="148"/>
        <v>4.4918931489371632</v>
      </c>
      <c r="F66" s="141">
        <f t="shared" si="148"/>
        <v>5.3184063135218116</v>
      </c>
      <c r="G66" s="141">
        <f t="shared" si="148"/>
        <v>6.9769322347214331</v>
      </c>
      <c r="H66" s="141">
        <f t="shared" si="148"/>
        <v>7.4013371238392507</v>
      </c>
      <c r="I66" s="141">
        <f t="shared" si="148"/>
        <v>7.2897360446220736</v>
      </c>
      <c r="J66" s="141">
        <f t="shared" si="148"/>
        <v>6.6206881525324501</v>
      </c>
      <c r="K66" s="141">
        <f t="shared" si="148"/>
        <v>6.6343644935141306</v>
      </c>
      <c r="L66" s="141">
        <f t="shared" si="148"/>
        <v>5.7612454531053698</v>
      </c>
      <c r="M66" s="141">
        <f t="shared" si="148"/>
        <v>5.4843794376449226</v>
      </c>
      <c r="N66" s="141">
        <f t="shared" si="148"/>
        <v>4.8672163631063778</v>
      </c>
      <c r="O66" s="141">
        <f t="shared" si="148"/>
        <v>4.8062415372684733</v>
      </c>
      <c r="P66" s="141">
        <f t="shared" si="148"/>
        <v>4.9524037632320415</v>
      </c>
      <c r="Q66" s="141">
        <f t="shared" si="148"/>
        <v>6.2625627767798768</v>
      </c>
      <c r="R66" s="87">
        <f t="shared" si="148"/>
        <v>8.2355496707492382</v>
      </c>
      <c r="S66" s="87">
        <f t="shared" si="148"/>
        <v>7.8939084702785305</v>
      </c>
      <c r="T66" s="87">
        <f t="shared" si="148"/>
        <v>7.7444029081685128</v>
      </c>
      <c r="U66" s="87">
        <f t="shared" si="148"/>
        <v>8.4853183918895638</v>
      </c>
      <c r="V66" s="87">
        <f t="shared" si="148"/>
        <v>8.1970478420220871</v>
      </c>
      <c r="W66" s="87">
        <f t="shared" si="148"/>
        <v>8.2210818167331077</v>
      </c>
      <c r="X66" s="87">
        <f t="shared" si="93"/>
        <v>9.2794965157263256</v>
      </c>
      <c r="Y66" s="87">
        <f t="shared" si="93"/>
        <v>11.39526654479087</v>
      </c>
      <c r="Z66" s="108">
        <f t="shared" si="23"/>
        <v>12.128626765017135</v>
      </c>
      <c r="AA66" s="108">
        <f t="shared" si="23"/>
        <v>10.19390415529733</v>
      </c>
      <c r="AB66" s="108">
        <f t="shared" si="23"/>
        <v>8.2257613930069979</v>
      </c>
      <c r="AC66" s="108">
        <f t="shared" ref="AC66" si="149">+AC29/AC$33*100</f>
        <v>7.2658611417818264</v>
      </c>
      <c r="AD66" s="108">
        <f t="shared" ref="AD66" si="150">+AD29/AD$33*100</f>
        <v>6.8031259138718037</v>
      </c>
      <c r="AE66" s="108">
        <f t="shared" ref="AE66" si="151">+AE29/AE$33*100</f>
        <v>6.1033431880639295</v>
      </c>
      <c r="AF66" s="108">
        <f t="shared" ref="AF66" si="152">+AF29/AF$33*100</f>
        <v>5.0928325195475894</v>
      </c>
    </row>
    <row r="67" spans="1:32" ht="15" customHeight="1" x14ac:dyDescent="0.15">
      <c r="A67" s="78" t="s">
        <v>120</v>
      </c>
      <c r="B67" s="79"/>
      <c r="C67" s="79"/>
      <c r="D67" s="141">
        <f t="shared" ref="D67:W67" si="153">+D30/D$33*100</f>
        <v>5.5943288107678821</v>
      </c>
      <c r="E67" s="141">
        <f t="shared" si="153"/>
        <v>10.567169425532558</v>
      </c>
      <c r="F67" s="141">
        <f t="shared" si="153"/>
        <v>11.856997508203598</v>
      </c>
      <c r="G67" s="141">
        <f t="shared" si="153"/>
        <v>10.00222532805228</v>
      </c>
      <c r="H67" s="141">
        <f t="shared" si="153"/>
        <v>13.375136194889331</v>
      </c>
      <c r="I67" s="141">
        <f t="shared" si="153"/>
        <v>13.083810992099284</v>
      </c>
      <c r="J67" s="141">
        <f t="shared" si="153"/>
        <v>9.7286813306555189</v>
      </c>
      <c r="K67" s="141">
        <f t="shared" si="153"/>
        <v>6.6173643047441111</v>
      </c>
      <c r="L67" s="141">
        <f t="shared" si="153"/>
        <v>4.3736616021873909</v>
      </c>
      <c r="M67" s="141">
        <f t="shared" si="153"/>
        <v>3.3553100176933914</v>
      </c>
      <c r="N67" s="141">
        <f t="shared" si="153"/>
        <v>7.1925017415823937</v>
      </c>
      <c r="O67" s="141">
        <f t="shared" si="153"/>
        <v>7.9312908833236371</v>
      </c>
      <c r="P67" s="141">
        <f t="shared" si="153"/>
        <v>9.1111437654690466</v>
      </c>
      <c r="Q67" s="141">
        <f t="shared" si="153"/>
        <v>9.5967134740902935</v>
      </c>
      <c r="R67" s="87">
        <f t="shared" si="153"/>
        <v>8.0286678184845357</v>
      </c>
      <c r="S67" s="87">
        <f t="shared" si="153"/>
        <v>10.817101490104191</v>
      </c>
      <c r="T67" s="87">
        <f t="shared" si="153"/>
        <v>6.8715807347368418</v>
      </c>
      <c r="U67" s="87">
        <f t="shared" si="153"/>
        <v>5.2295159866802425</v>
      </c>
      <c r="V67" s="87">
        <f t="shared" si="153"/>
        <v>9.1994586690832136</v>
      </c>
      <c r="W67" s="87">
        <f t="shared" si="153"/>
        <v>6.721133409735752</v>
      </c>
      <c r="X67" s="87">
        <f t="shared" si="93"/>
        <v>5.9396516353027353</v>
      </c>
      <c r="Y67" s="87">
        <f t="shared" si="93"/>
        <v>6.5649261395294323</v>
      </c>
      <c r="Z67" s="108">
        <f t="shared" si="23"/>
        <v>4.8970425245731919</v>
      </c>
      <c r="AA67" s="108">
        <f t="shared" si="23"/>
        <v>8.5313047951033614</v>
      </c>
      <c r="AB67" s="108">
        <f t="shared" si="23"/>
        <v>10.093330331085729</v>
      </c>
      <c r="AC67" s="108">
        <f t="shared" ref="AC67" si="154">+AC30/AC$33*100</f>
        <v>6.4974207260208141</v>
      </c>
      <c r="AD67" s="108">
        <f t="shared" ref="AD67" si="155">+AD30/AD$33*100</f>
        <v>5.6858369992461766</v>
      </c>
      <c r="AE67" s="108">
        <f t="shared" ref="AE67" si="156">+AE30/AE$33*100</f>
        <v>6.6785652449557977</v>
      </c>
      <c r="AF67" s="108">
        <f t="shared" ref="AF67" si="157">+AF30/AF$33*100</f>
        <v>6.6233838134587986</v>
      </c>
    </row>
    <row r="68" spans="1:32" ht="15" customHeight="1" x14ac:dyDescent="0.15">
      <c r="A68" s="78" t="s">
        <v>159</v>
      </c>
      <c r="B68" s="79"/>
      <c r="C68" s="79"/>
      <c r="D68" s="141">
        <f t="shared" ref="D68:W68" si="158">+D31/D$33*100</f>
        <v>0</v>
      </c>
      <c r="E68" s="141">
        <f t="shared" si="158"/>
        <v>0</v>
      </c>
      <c r="F68" s="141">
        <f t="shared" si="158"/>
        <v>0</v>
      </c>
      <c r="G68" s="141">
        <f t="shared" si="158"/>
        <v>0</v>
      </c>
      <c r="H68" s="141">
        <f t="shared" si="158"/>
        <v>0</v>
      </c>
      <c r="I68" s="141">
        <f t="shared" si="158"/>
        <v>0</v>
      </c>
      <c r="J68" s="141">
        <f t="shared" si="158"/>
        <v>0</v>
      </c>
      <c r="K68" s="141">
        <f t="shared" si="158"/>
        <v>0</v>
      </c>
      <c r="L68" s="141">
        <f t="shared" si="158"/>
        <v>0</v>
      </c>
      <c r="M68" s="141">
        <f t="shared" si="158"/>
        <v>0</v>
      </c>
      <c r="N68" s="141">
        <f t="shared" si="158"/>
        <v>0.44660442013486557</v>
      </c>
      <c r="O68" s="141">
        <f t="shared" si="158"/>
        <v>0.42857009931276363</v>
      </c>
      <c r="P68" s="141">
        <f t="shared" si="158"/>
        <v>0.61310103931396143</v>
      </c>
      <c r="Q68" s="141">
        <f t="shared" si="158"/>
        <v>0.70207263715776214</v>
      </c>
      <c r="R68" s="87">
        <f t="shared" si="158"/>
        <v>0.42880525365770877</v>
      </c>
      <c r="S68" s="87">
        <f t="shared" si="158"/>
        <v>0.33480567470280648</v>
      </c>
      <c r="T68" s="87">
        <f t="shared" si="158"/>
        <v>0</v>
      </c>
      <c r="U68" s="87">
        <f t="shared" si="158"/>
        <v>0</v>
      </c>
      <c r="V68" s="87">
        <f t="shared" si="158"/>
        <v>0</v>
      </c>
      <c r="W68" s="87">
        <f t="shared" si="158"/>
        <v>0</v>
      </c>
      <c r="X68" s="87">
        <f t="shared" si="93"/>
        <v>0</v>
      </c>
      <c r="Y68" s="87">
        <f t="shared" si="93"/>
        <v>0</v>
      </c>
      <c r="Z68" s="108">
        <f t="shared" si="23"/>
        <v>0</v>
      </c>
      <c r="AA68" s="108">
        <f t="shared" si="23"/>
        <v>0</v>
      </c>
      <c r="AB68" s="108">
        <f t="shared" si="23"/>
        <v>0</v>
      </c>
      <c r="AC68" s="108">
        <f t="shared" ref="AC68" si="159">+AC31/AC$33*100</f>
        <v>0</v>
      </c>
      <c r="AD68" s="108">
        <f t="shared" ref="AD68" si="160">+AD31/AD$33*100</f>
        <v>0</v>
      </c>
      <c r="AE68" s="108">
        <f t="shared" ref="AE68" si="161">+AE31/AE$33*100</f>
        <v>0</v>
      </c>
      <c r="AF68" s="108">
        <f t="shared" ref="AF68" si="162">+AF31/AF$33*100</f>
        <v>0</v>
      </c>
    </row>
    <row r="69" spans="1:32" ht="15" customHeight="1" x14ac:dyDescent="0.15">
      <c r="A69" s="78" t="s">
        <v>160</v>
      </c>
      <c r="B69" s="79"/>
      <c r="C69" s="79"/>
      <c r="D69" s="141">
        <f t="shared" ref="D69:W69" si="163">+D32/D$33*100</f>
        <v>0</v>
      </c>
      <c r="E69" s="141">
        <f t="shared" si="163"/>
        <v>0</v>
      </c>
      <c r="F69" s="141">
        <f t="shared" si="163"/>
        <v>0</v>
      </c>
      <c r="G69" s="141">
        <f t="shared" si="163"/>
        <v>0</v>
      </c>
      <c r="H69" s="141">
        <f t="shared" si="163"/>
        <v>0</v>
      </c>
      <c r="I69" s="141">
        <f t="shared" si="163"/>
        <v>0</v>
      </c>
      <c r="J69" s="141">
        <f t="shared" si="163"/>
        <v>0</v>
      </c>
      <c r="K69" s="141">
        <f t="shared" si="163"/>
        <v>0</v>
      </c>
      <c r="L69" s="141">
        <f t="shared" si="163"/>
        <v>0</v>
      </c>
      <c r="M69" s="141">
        <f t="shared" si="163"/>
        <v>0</v>
      </c>
      <c r="N69" s="141">
        <f t="shared" si="163"/>
        <v>1.3667893663187831</v>
      </c>
      <c r="O69" s="141">
        <f t="shared" si="163"/>
        <v>2.8979620743401489</v>
      </c>
      <c r="P69" s="141">
        <f t="shared" si="163"/>
        <v>5.4840233066656277</v>
      </c>
      <c r="Q69" s="141">
        <f t="shared" si="163"/>
        <v>3.8722403318532161</v>
      </c>
      <c r="R69" s="87">
        <f t="shared" si="163"/>
        <v>2.8528524743348318</v>
      </c>
      <c r="S69" s="87">
        <f t="shared" si="163"/>
        <v>2.5394555326650043</v>
      </c>
      <c r="T69" s="87">
        <f t="shared" si="163"/>
        <v>2.4373878114578775</v>
      </c>
      <c r="U69" s="87">
        <f t="shared" si="163"/>
        <v>2.3396676909146699</v>
      </c>
      <c r="V69" s="87">
        <f t="shared" si="163"/>
        <v>2.8251973625362803</v>
      </c>
      <c r="W69" s="87">
        <f t="shared" si="163"/>
        <v>2.4911177608758965</v>
      </c>
      <c r="X69" s="87">
        <f t="shared" si="93"/>
        <v>1.8380773990578101</v>
      </c>
      <c r="Y69" s="87">
        <f t="shared" si="93"/>
        <v>2.5257487455868857</v>
      </c>
      <c r="Z69" s="108">
        <f t="shared" si="23"/>
        <v>1.986831331604906</v>
      </c>
      <c r="AA69" s="108">
        <f t="shared" si="23"/>
        <v>4.1995636469326216</v>
      </c>
      <c r="AB69" s="108">
        <f t="shared" si="23"/>
        <v>4.0264752298646291</v>
      </c>
      <c r="AC69" s="108">
        <f t="shared" ref="AC69" si="164">+AC32/AC$33*100</f>
        <v>3.6641144460252844</v>
      </c>
      <c r="AD69" s="108">
        <f t="shared" ref="AD69" si="165">+AD32/AD$33*100</f>
        <v>3.2790294113299749</v>
      </c>
      <c r="AE69" s="108">
        <f t="shared" ref="AE69" si="166">+AE32/AE$33*100</f>
        <v>3.3847159246978813</v>
      </c>
      <c r="AF69" s="108">
        <f t="shared" ref="AF69" si="167">+AF32/AF$33*100</f>
        <v>3.0613663363067758</v>
      </c>
    </row>
    <row r="70" spans="1:32" ht="15" customHeight="1" x14ac:dyDescent="0.15">
      <c r="A70" s="78" t="s">
        <v>0</v>
      </c>
      <c r="B70" s="79"/>
      <c r="C70" s="79"/>
      <c r="D70" s="142">
        <f t="shared" ref="D70:Q70" si="168">SUM(D41:D67)-D53-D54</f>
        <v>100</v>
      </c>
      <c r="E70" s="142">
        <f t="shared" si="168"/>
        <v>100.00000000000001</v>
      </c>
      <c r="F70" s="142">
        <f t="shared" si="168"/>
        <v>100</v>
      </c>
      <c r="G70" s="142">
        <f t="shared" si="168"/>
        <v>100</v>
      </c>
      <c r="H70" s="142">
        <f t="shared" si="168"/>
        <v>100.00000000000001</v>
      </c>
      <c r="I70" s="142">
        <f t="shared" si="168"/>
        <v>99.999999999999986</v>
      </c>
      <c r="J70" s="142">
        <f t="shared" si="168"/>
        <v>100</v>
      </c>
      <c r="K70" s="142">
        <f t="shared" si="168"/>
        <v>100</v>
      </c>
      <c r="L70" s="142">
        <f t="shared" si="168"/>
        <v>100</v>
      </c>
      <c r="M70" s="142">
        <f t="shared" si="168"/>
        <v>100.00000000000001</v>
      </c>
      <c r="N70" s="142">
        <f t="shared" si="168"/>
        <v>99.999999999999986</v>
      </c>
      <c r="O70" s="142">
        <f t="shared" si="168"/>
        <v>100</v>
      </c>
      <c r="P70" s="142">
        <f t="shared" si="168"/>
        <v>100.00000000000001</v>
      </c>
      <c r="Q70" s="142">
        <f t="shared" si="168"/>
        <v>99.999999999999986</v>
      </c>
      <c r="R70" s="88">
        <f t="shared" ref="R70:W70" si="169">SUM(R41:R67)-R53-R54</f>
        <v>100</v>
      </c>
      <c r="S70" s="88">
        <f t="shared" si="169"/>
        <v>99.999999999999986</v>
      </c>
      <c r="T70" s="88">
        <f t="shared" si="169"/>
        <v>100</v>
      </c>
      <c r="U70" s="88">
        <f t="shared" si="169"/>
        <v>99.999999999999986</v>
      </c>
      <c r="V70" s="88">
        <f t="shared" si="169"/>
        <v>100</v>
      </c>
      <c r="W70" s="88">
        <f t="shared" si="169"/>
        <v>100</v>
      </c>
      <c r="X70" s="88">
        <f t="shared" ref="X70:AC70" si="170">SUM(X41:X67)-X53-X54-X55</f>
        <v>100.00000000000001</v>
      </c>
      <c r="Y70" s="88">
        <f t="shared" si="170"/>
        <v>100</v>
      </c>
      <c r="Z70" s="109">
        <f t="shared" si="170"/>
        <v>99.999999999999986</v>
      </c>
      <c r="AA70" s="109">
        <f t="shared" si="170"/>
        <v>100</v>
      </c>
      <c r="AB70" s="109">
        <f t="shared" si="170"/>
        <v>99.999999999999986</v>
      </c>
      <c r="AC70" s="109">
        <f t="shared" si="170"/>
        <v>100</v>
      </c>
      <c r="AD70" s="109">
        <f t="shared" ref="AD70" si="171">SUM(AD41:AD67)-AD53-AD54-AD55</f>
        <v>99.999999999999972</v>
      </c>
      <c r="AE70" s="109">
        <f t="shared" ref="AE70" si="172">SUM(AE41:AE67)-AE53-AE54-AE55</f>
        <v>100</v>
      </c>
      <c r="AF70" s="109">
        <f t="shared" ref="AF70" si="173">SUM(AF41:AF67)-AF53-AF54-AF55</f>
        <v>100</v>
      </c>
    </row>
    <row r="71" spans="1:32" ht="13.2" customHeight="1" x14ac:dyDescent="0.15">
      <c r="A71" s="78" t="s">
        <v>1</v>
      </c>
      <c r="B71" s="79"/>
      <c r="C71" s="79"/>
      <c r="D71" s="141">
        <f t="shared" ref="D71:Q71" si="174">+D34/D$33*100</f>
        <v>60.533145952954058</v>
      </c>
      <c r="E71" s="141">
        <f t="shared" si="174"/>
        <v>58.009018844127105</v>
      </c>
      <c r="F71" s="141">
        <f t="shared" si="174"/>
        <v>52.501482960956793</v>
      </c>
      <c r="G71" s="141">
        <f t="shared" si="174"/>
        <v>51.151970810746491</v>
      </c>
      <c r="H71" s="141">
        <f t="shared" si="174"/>
        <v>53.476000959352774</v>
      </c>
      <c r="I71" s="141">
        <f t="shared" si="174"/>
        <v>53.978153603021063</v>
      </c>
      <c r="J71" s="141">
        <f t="shared" si="174"/>
        <v>55.398009290245845</v>
      </c>
      <c r="K71" s="141">
        <f t="shared" si="174"/>
        <v>56.046943241569394</v>
      </c>
      <c r="L71" s="141">
        <f t="shared" si="174"/>
        <v>62.384498203047265</v>
      </c>
      <c r="M71" s="141">
        <f t="shared" si="174"/>
        <v>65.883876765252396</v>
      </c>
      <c r="N71" s="141">
        <f t="shared" si="174"/>
        <v>61.406998750856431</v>
      </c>
      <c r="O71" s="141">
        <f t="shared" si="174"/>
        <v>58.231074171040532</v>
      </c>
      <c r="P71" s="141">
        <f t="shared" si="174"/>
        <v>59.183896320674009</v>
      </c>
      <c r="Q71" s="141">
        <f t="shared" si="174"/>
        <v>56.972332401452363</v>
      </c>
      <c r="R71" s="87">
        <f t="shared" ref="R71:S74" si="175">+R34/R$33*100</f>
        <v>56.091807624963117</v>
      </c>
      <c r="S71" s="87">
        <f t="shared" si="175"/>
        <v>56.695309074837709</v>
      </c>
      <c r="T71" s="87">
        <f t="shared" ref="T71:U74" si="176">+T34/T$33*100</f>
        <v>58.470190689813542</v>
      </c>
      <c r="U71" s="87">
        <f t="shared" si="176"/>
        <v>60.661652049144067</v>
      </c>
      <c r="V71" s="87">
        <f t="shared" ref="V71:X74" si="177">+V34/V$33*100</f>
        <v>53.43679122650601</v>
      </c>
      <c r="W71" s="87">
        <f t="shared" si="177"/>
        <v>55.417137058490596</v>
      </c>
      <c r="X71" s="87">
        <f t="shared" si="177"/>
        <v>56.866447911125427</v>
      </c>
      <c r="Y71" s="87">
        <f t="shared" ref="Y71:AB74" si="178">+Y34/Y$33*100</f>
        <v>57.483823842158884</v>
      </c>
      <c r="Z71" s="108">
        <f t="shared" si="178"/>
        <v>56.780336350179418</v>
      </c>
      <c r="AA71" s="108">
        <f t="shared" si="178"/>
        <v>54.293708446548663</v>
      </c>
      <c r="AB71" s="108">
        <f t="shared" si="178"/>
        <v>52.451181287078619</v>
      </c>
      <c r="AC71" s="108">
        <f t="shared" ref="AC71" si="179">+AC34/AC$33*100</f>
        <v>56.019957680085994</v>
      </c>
      <c r="AD71" s="108">
        <f t="shared" ref="AD71" si="180">+AD34/AD$33*100</f>
        <v>57.841982967308738</v>
      </c>
      <c r="AE71" s="108">
        <f t="shared" ref="AE71" si="181">+AE34/AE$33*100</f>
        <v>59.950231657768768</v>
      </c>
      <c r="AF71" s="108">
        <f t="shared" ref="AF71" si="182">+AF34/AF$33*100</f>
        <v>56.085250951619834</v>
      </c>
    </row>
    <row r="72" spans="1:32" ht="12.6" customHeight="1" x14ac:dyDescent="0.15">
      <c r="A72" s="78" t="s">
        <v>152</v>
      </c>
      <c r="B72" s="79"/>
      <c r="C72" s="79"/>
      <c r="D72" s="141">
        <f t="shared" ref="D72:Q72" si="183">+D35/D$33*100</f>
        <v>39.466854047045942</v>
      </c>
      <c r="E72" s="141">
        <f t="shared" si="183"/>
        <v>41.990981155872895</v>
      </c>
      <c r="F72" s="141">
        <f t="shared" si="183"/>
        <v>47.4985170390432</v>
      </c>
      <c r="G72" s="141">
        <f t="shared" si="183"/>
        <v>48.848029189253502</v>
      </c>
      <c r="H72" s="141">
        <f t="shared" si="183"/>
        <v>46.523999040647219</v>
      </c>
      <c r="I72" s="141">
        <f t="shared" si="183"/>
        <v>46.02184639697893</v>
      </c>
      <c r="J72" s="141">
        <f t="shared" si="183"/>
        <v>44.601990709754155</v>
      </c>
      <c r="K72" s="141">
        <f t="shared" si="183"/>
        <v>43.953056758430606</v>
      </c>
      <c r="L72" s="141">
        <f t="shared" si="183"/>
        <v>37.615501796952728</v>
      </c>
      <c r="M72" s="141">
        <f t="shared" si="183"/>
        <v>34.116123234747612</v>
      </c>
      <c r="N72" s="141">
        <f t="shared" si="183"/>
        <v>38.593001249143569</v>
      </c>
      <c r="O72" s="141">
        <f t="shared" si="183"/>
        <v>41.768925828959468</v>
      </c>
      <c r="P72" s="141">
        <f t="shared" si="183"/>
        <v>40.816103679325991</v>
      </c>
      <c r="Q72" s="141">
        <f t="shared" si="183"/>
        <v>43.027667598547637</v>
      </c>
      <c r="R72" s="87">
        <f t="shared" si="175"/>
        <v>43.908192375036883</v>
      </c>
      <c r="S72" s="87">
        <f t="shared" si="175"/>
        <v>43.304690925162298</v>
      </c>
      <c r="T72" s="87">
        <f t="shared" si="176"/>
        <v>41.529809310186458</v>
      </c>
      <c r="U72" s="87">
        <f t="shared" si="176"/>
        <v>39.33834795085594</v>
      </c>
      <c r="V72" s="87">
        <f t="shared" si="177"/>
        <v>46.56320877349399</v>
      </c>
      <c r="W72" s="87">
        <f t="shared" si="177"/>
        <v>44.582862941509411</v>
      </c>
      <c r="X72" s="87">
        <f t="shared" si="177"/>
        <v>43.133552088874573</v>
      </c>
      <c r="Y72" s="87">
        <f t="shared" si="178"/>
        <v>42.516176157841116</v>
      </c>
      <c r="Z72" s="108">
        <f t="shared" si="178"/>
        <v>43.219663649820575</v>
      </c>
      <c r="AA72" s="108">
        <f t="shared" si="178"/>
        <v>45.706291553451337</v>
      </c>
      <c r="AB72" s="108">
        <f t="shared" si="178"/>
        <v>47.548818712921374</v>
      </c>
      <c r="AC72" s="108">
        <f t="shared" ref="AC72" si="184">+AC35/AC$33*100</f>
        <v>43.980042319914006</v>
      </c>
      <c r="AD72" s="108">
        <f t="shared" ref="AD72" si="185">+AD35/AD$33*100</f>
        <v>42.158017032691269</v>
      </c>
      <c r="AE72" s="108">
        <f t="shared" ref="AE72" si="186">+AE35/AE$33*100</f>
        <v>40.049768342231232</v>
      </c>
      <c r="AF72" s="108">
        <f t="shared" ref="AF72" si="187">+AF35/AF$33*100</f>
        <v>43.914749048380166</v>
      </c>
    </row>
    <row r="73" spans="1:32" ht="12" customHeight="1" x14ac:dyDescent="0.15">
      <c r="A73" s="78" t="s">
        <v>3</v>
      </c>
      <c r="B73" s="79"/>
      <c r="C73" s="79"/>
      <c r="D73" s="141">
        <f t="shared" ref="D73:Q73" si="188">+D36/D$33*100</f>
        <v>61.283261333999647</v>
      </c>
      <c r="E73" s="141">
        <f t="shared" si="188"/>
        <v>56.072993218345758</v>
      </c>
      <c r="F73" s="141">
        <f t="shared" si="188"/>
        <v>58.768752704845397</v>
      </c>
      <c r="G73" s="141">
        <f t="shared" si="188"/>
        <v>59.877320528761445</v>
      </c>
      <c r="H73" s="141">
        <f t="shared" si="188"/>
        <v>55.422963118253755</v>
      </c>
      <c r="I73" s="141">
        <f t="shared" si="188"/>
        <v>55.237293632511872</v>
      </c>
      <c r="J73" s="141">
        <f t="shared" si="188"/>
        <v>54.723917111186907</v>
      </c>
      <c r="K73" s="141">
        <f t="shared" si="188"/>
        <v>54.107113543557873</v>
      </c>
      <c r="L73" s="141">
        <f t="shared" si="188"/>
        <v>52.878540089548189</v>
      </c>
      <c r="M73" s="141">
        <f t="shared" si="188"/>
        <v>54.655730934271439</v>
      </c>
      <c r="N73" s="141">
        <f t="shared" si="188"/>
        <v>52.963330230248559</v>
      </c>
      <c r="O73" s="141">
        <f t="shared" si="188"/>
        <v>54.806634434769293</v>
      </c>
      <c r="P73" s="141">
        <f t="shared" si="188"/>
        <v>53.666407258906155</v>
      </c>
      <c r="Q73" s="141">
        <f t="shared" si="188"/>
        <v>54.224141335481534</v>
      </c>
      <c r="R73" s="87">
        <f t="shared" si="175"/>
        <v>55.115377282634171</v>
      </c>
      <c r="S73" s="87">
        <f t="shared" si="175"/>
        <v>54.129521727756689</v>
      </c>
      <c r="T73" s="87">
        <f t="shared" si="176"/>
        <v>58.871219836870416</v>
      </c>
      <c r="U73" s="87">
        <f t="shared" si="176"/>
        <v>60.562283511399293</v>
      </c>
      <c r="V73" s="87">
        <f t="shared" si="177"/>
        <v>52.928428967186534</v>
      </c>
      <c r="W73" s="87">
        <f t="shared" si="177"/>
        <v>53.843515064851488</v>
      </c>
      <c r="X73" s="87">
        <f t="shared" si="177"/>
        <v>54.60119139561538</v>
      </c>
      <c r="Y73" s="87">
        <f t="shared" si="178"/>
        <v>54.730527866333333</v>
      </c>
      <c r="Z73" s="108">
        <f t="shared" si="178"/>
        <v>55.064009620833353</v>
      </c>
      <c r="AA73" s="108">
        <f t="shared" si="178"/>
        <v>51.887774369898146</v>
      </c>
      <c r="AB73" s="108">
        <f t="shared" si="178"/>
        <v>48.04570818790355</v>
      </c>
      <c r="AC73" s="108">
        <f t="shared" ref="AC73" si="189">+AC36/AC$33*100</f>
        <v>51.126431934466666</v>
      </c>
      <c r="AD73" s="108">
        <f t="shared" ref="AD73" si="190">+AD36/AD$33*100</f>
        <v>51.936973119878949</v>
      </c>
      <c r="AE73" s="108">
        <f t="shared" ref="AE73" si="191">+AE36/AE$33*100</f>
        <v>51.426386984986181</v>
      </c>
      <c r="AF73" s="108">
        <f t="shared" ref="AF73" si="192">+AF36/AF$33*100</f>
        <v>49.908028313117207</v>
      </c>
    </row>
    <row r="74" spans="1:32" ht="15" customHeight="1" x14ac:dyDescent="0.15">
      <c r="A74" s="78" t="s">
        <v>2</v>
      </c>
      <c r="B74" s="79"/>
      <c r="C74" s="79"/>
      <c r="D74" s="141">
        <f t="shared" ref="D74:Q74" si="193">+D37/D$33*100</f>
        <v>38.716738666000353</v>
      </c>
      <c r="E74" s="141">
        <f t="shared" si="193"/>
        <v>43.927006781654235</v>
      </c>
      <c r="F74" s="141">
        <f t="shared" si="193"/>
        <v>41.231247295154603</v>
      </c>
      <c r="G74" s="141">
        <f t="shared" si="193"/>
        <v>40.122679471238555</v>
      </c>
      <c r="H74" s="141">
        <f t="shared" si="193"/>
        <v>44.577036881746253</v>
      </c>
      <c r="I74" s="141">
        <f t="shared" si="193"/>
        <v>44.762706367488121</v>
      </c>
      <c r="J74" s="141">
        <f t="shared" si="193"/>
        <v>45.276082888813093</v>
      </c>
      <c r="K74" s="141">
        <f t="shared" si="193"/>
        <v>45.89288645644212</v>
      </c>
      <c r="L74" s="141">
        <f t="shared" si="193"/>
        <v>47.121459910451811</v>
      </c>
      <c r="M74" s="141">
        <f t="shared" si="193"/>
        <v>45.344269065728561</v>
      </c>
      <c r="N74" s="141">
        <f t="shared" si="193"/>
        <v>47.036669769751441</v>
      </c>
      <c r="O74" s="141">
        <f t="shared" si="193"/>
        <v>45.193365565230707</v>
      </c>
      <c r="P74" s="141">
        <f t="shared" si="193"/>
        <v>46.333592741093845</v>
      </c>
      <c r="Q74" s="141">
        <f t="shared" si="193"/>
        <v>45.775858664518459</v>
      </c>
      <c r="R74" s="87">
        <f t="shared" si="175"/>
        <v>44.884622717365829</v>
      </c>
      <c r="S74" s="87">
        <f t="shared" si="175"/>
        <v>45.870478272243311</v>
      </c>
      <c r="T74" s="87">
        <f t="shared" si="176"/>
        <v>41.128780163129584</v>
      </c>
      <c r="U74" s="87">
        <f t="shared" si="176"/>
        <v>39.437716488600699</v>
      </c>
      <c r="V74" s="87">
        <f t="shared" si="177"/>
        <v>47.071571032813466</v>
      </c>
      <c r="W74" s="87">
        <f t="shared" si="177"/>
        <v>46.156484935148512</v>
      </c>
      <c r="X74" s="87">
        <f t="shared" si="177"/>
        <v>45.527783686381085</v>
      </c>
      <c r="Y74" s="87">
        <f t="shared" si="178"/>
        <v>45.317852850888379</v>
      </c>
      <c r="Z74" s="108">
        <f t="shared" si="178"/>
        <v>44.938205696101377</v>
      </c>
      <c r="AA74" s="108">
        <f t="shared" si="178"/>
        <v>48.112225630101861</v>
      </c>
      <c r="AB74" s="108">
        <f t="shared" si="178"/>
        <v>51.954291812096443</v>
      </c>
      <c r="AC74" s="108">
        <f t="shared" ref="AC74" si="194">+AC37/AC$33*100</f>
        <v>48.873568065533327</v>
      </c>
      <c r="AD74" s="108">
        <f t="shared" ref="AD74" si="195">+AD37/AD$33*100</f>
        <v>48.063629717066675</v>
      </c>
      <c r="AE74" s="108">
        <f t="shared" ref="AE74" si="196">+AE37/AE$33*100</f>
        <v>48.573758818161345</v>
      </c>
      <c r="AF74" s="108">
        <f t="shared" ref="AF74" si="197">+AF37/AF$33*100</f>
        <v>50.092051753386968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47244094488188981" bottom="0.51181102362204722" header="0.51181102362204722" footer="0.51181102362204722"/>
  <pageSetup paperSize="9" firstPageNumber="2" orientation="landscape" useFirstPageNumber="1" r:id="rId1"/>
  <headerFooter alignWithMargins="0">
    <oddFooter>&amp;C-&amp;P--</oddFooter>
  </headerFooter>
  <rowBreaks count="1" manualBreakCount="1">
    <brk id="37" max="31" man="1"/>
  </rowBreaks>
  <colBreaks count="1" manualBreakCount="1">
    <brk id="1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8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78</v>
      </c>
      <c r="L1" s="23" t="str">
        <f>[1]財政指標!$M$1</f>
        <v>鹿沼市</v>
      </c>
      <c r="P1" s="23" t="str">
        <f>[1]財政指標!$M$1</f>
        <v>鹿沼市</v>
      </c>
      <c r="Q1" s="51"/>
    </row>
    <row r="2" spans="1:17" ht="15" customHeight="1" x14ac:dyDescent="0.15">
      <c r="M2" s="18" t="s">
        <v>149</v>
      </c>
      <c r="Q2" s="18" t="s">
        <v>149</v>
      </c>
    </row>
    <row r="3" spans="1:17" ht="15" customHeight="1" x14ac:dyDescent="0.15">
      <c r="A3" s="2"/>
      <c r="B3" s="2" t="s">
        <v>169</v>
      </c>
      <c r="C3" s="2" t="s">
        <v>170</v>
      </c>
      <c r="D3" s="2" t="s">
        <v>172</v>
      </c>
      <c r="E3" s="2" t="s">
        <v>174</v>
      </c>
      <c r="F3" s="2" t="s">
        <v>176</v>
      </c>
      <c r="G3" s="2" t="s">
        <v>178</v>
      </c>
      <c r="H3" s="2" t="s">
        <v>180</v>
      </c>
      <c r="I3" s="2" t="s">
        <v>182</v>
      </c>
      <c r="J3" s="69" t="s">
        <v>207</v>
      </c>
      <c r="K3" s="69" t="s">
        <v>208</v>
      </c>
      <c r="L3" s="2" t="s">
        <v>209</v>
      </c>
      <c r="M3" s="2" t="s">
        <v>210</v>
      </c>
      <c r="N3" s="2" t="s">
        <v>213</v>
      </c>
      <c r="O3" s="2" t="s">
        <v>214</v>
      </c>
      <c r="P3" s="2" t="s">
        <v>196</v>
      </c>
      <c r="Q3" s="2" t="s">
        <v>161</v>
      </c>
    </row>
    <row r="4" spans="1:17" ht="15" customHeight="1" x14ac:dyDescent="0.15">
      <c r="A4" s="3" t="s">
        <v>98</v>
      </c>
      <c r="B4" s="12">
        <v>11081602</v>
      </c>
      <c r="C4" s="12">
        <v>11841292</v>
      </c>
      <c r="D4" s="12">
        <v>12614695</v>
      </c>
      <c r="E4" s="12">
        <v>13283466</v>
      </c>
      <c r="F4" s="12">
        <v>13117887</v>
      </c>
      <c r="G4" s="12">
        <v>12506591</v>
      </c>
      <c r="H4" s="12">
        <v>12953189</v>
      </c>
      <c r="I4" s="12">
        <v>13087649</v>
      </c>
      <c r="J4" s="6">
        <v>13795946</v>
      </c>
      <c r="K4" s="7">
        <v>13502823</v>
      </c>
      <c r="L4" s="7">
        <v>13489749</v>
      </c>
      <c r="M4" s="7">
        <v>13068444</v>
      </c>
      <c r="N4" s="7">
        <v>13334130</v>
      </c>
      <c r="O4" s="7">
        <v>13126433</v>
      </c>
      <c r="P4" s="7">
        <v>12561323</v>
      </c>
      <c r="Q4" s="7">
        <v>12339497</v>
      </c>
    </row>
    <row r="5" spans="1:17" ht="15" customHeight="1" x14ac:dyDescent="0.15">
      <c r="A5" s="3" t="s">
        <v>99</v>
      </c>
      <c r="B5" s="12">
        <v>633433</v>
      </c>
      <c r="C5" s="12">
        <v>692946</v>
      </c>
      <c r="D5" s="12">
        <v>700117</v>
      </c>
      <c r="E5" s="12">
        <v>746144</v>
      </c>
      <c r="F5" s="12">
        <v>810900</v>
      </c>
      <c r="G5" s="12">
        <v>818228</v>
      </c>
      <c r="H5" s="12">
        <v>840877</v>
      </c>
      <c r="I5" s="12">
        <v>868064</v>
      </c>
      <c r="J5" s="6">
        <v>560691</v>
      </c>
      <c r="K5" s="7">
        <v>400620</v>
      </c>
      <c r="L5" s="7">
        <v>411869</v>
      </c>
      <c r="M5" s="7">
        <v>421506</v>
      </c>
      <c r="N5" s="7">
        <v>421160</v>
      </c>
      <c r="O5" s="7">
        <v>439200</v>
      </c>
      <c r="P5" s="7">
        <v>461157</v>
      </c>
      <c r="Q5" s="7">
        <v>645442</v>
      </c>
    </row>
    <row r="6" spans="1:17" ht="15" customHeight="1" x14ac:dyDescent="0.15">
      <c r="A6" s="3" t="s">
        <v>162</v>
      </c>
      <c r="B6" s="12">
        <v>175372</v>
      </c>
      <c r="C6" s="12">
        <v>394172</v>
      </c>
      <c r="D6" s="12">
        <v>440211</v>
      </c>
      <c r="E6" s="12">
        <v>314841</v>
      </c>
      <c r="F6" s="12">
        <v>333049</v>
      </c>
      <c r="G6" s="12">
        <v>433282</v>
      </c>
      <c r="H6" s="12">
        <v>306115</v>
      </c>
      <c r="I6" s="12">
        <v>170848</v>
      </c>
      <c r="J6" s="6">
        <v>135950</v>
      </c>
      <c r="K6" s="7">
        <v>109020</v>
      </c>
      <c r="L6" s="7">
        <v>102345</v>
      </c>
      <c r="M6" s="7">
        <v>433521</v>
      </c>
      <c r="N6" s="7">
        <v>437036</v>
      </c>
      <c r="O6" s="7">
        <v>137766</v>
      </c>
      <c r="P6" s="7">
        <v>94422</v>
      </c>
      <c r="Q6" s="7">
        <v>93388</v>
      </c>
    </row>
    <row r="7" spans="1:17" ht="15" customHeight="1" x14ac:dyDescent="0.15">
      <c r="A7" s="3" t="s">
        <v>163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14598</v>
      </c>
    </row>
    <row r="8" spans="1:17" ht="15" customHeight="1" x14ac:dyDescent="0.15">
      <c r="A8" s="3" t="s">
        <v>164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17001</v>
      </c>
    </row>
    <row r="9" spans="1:17" ht="15" customHeight="1" x14ac:dyDescent="0.15">
      <c r="A9" s="3" t="s">
        <v>100</v>
      </c>
      <c r="B9" s="12"/>
      <c r="C9" s="12"/>
      <c r="D9" s="12"/>
      <c r="E9" s="12"/>
      <c r="F9" s="12"/>
      <c r="G9" s="12"/>
      <c r="H9" s="12"/>
      <c r="I9" s="12"/>
      <c r="J9" s="6">
        <v>221159</v>
      </c>
      <c r="K9" s="7">
        <v>963611</v>
      </c>
      <c r="L9" s="7">
        <v>914238</v>
      </c>
      <c r="M9" s="7">
        <v>942826</v>
      </c>
      <c r="N9" s="7">
        <v>917384</v>
      </c>
      <c r="O9" s="7">
        <v>803594</v>
      </c>
      <c r="P9" s="7">
        <v>891431</v>
      </c>
      <c r="Q9" s="7">
        <v>983772</v>
      </c>
    </row>
    <row r="10" spans="1:17" ht="15" customHeight="1" x14ac:dyDescent="0.15">
      <c r="A10" s="3" t="s">
        <v>101</v>
      </c>
      <c r="B10" s="12">
        <v>369392</v>
      </c>
      <c r="C10" s="12">
        <v>399685</v>
      </c>
      <c r="D10" s="12">
        <v>444920</v>
      </c>
      <c r="E10" s="12">
        <v>473419</v>
      </c>
      <c r="F10" s="12">
        <v>458123</v>
      </c>
      <c r="G10" s="12">
        <v>411359</v>
      </c>
      <c r="H10" s="12">
        <v>377531</v>
      </c>
      <c r="I10" s="12">
        <v>356497</v>
      </c>
      <c r="J10" s="6">
        <v>310739</v>
      </c>
      <c r="K10" s="7">
        <v>299278</v>
      </c>
      <c r="L10" s="7">
        <v>291661</v>
      </c>
      <c r="M10" s="7">
        <v>228939</v>
      </c>
      <c r="N10" s="7">
        <v>222149</v>
      </c>
      <c r="O10" s="7">
        <v>211915</v>
      </c>
      <c r="P10" s="7">
        <v>190169</v>
      </c>
      <c r="Q10" s="7">
        <v>171185</v>
      </c>
    </row>
    <row r="11" spans="1:17" ht="15" customHeight="1" x14ac:dyDescent="0.15">
      <c r="A11" s="3" t="s">
        <v>102</v>
      </c>
      <c r="B11" s="12"/>
      <c r="C11" s="12"/>
      <c r="D11" s="12">
        <v>1103</v>
      </c>
      <c r="E11" s="12">
        <v>2723</v>
      </c>
      <c r="F11" s="12">
        <v>2423</v>
      </c>
      <c r="G11" s="12">
        <v>2419</v>
      </c>
      <c r="H11" s="12">
        <v>1821</v>
      </c>
      <c r="I11" s="12">
        <v>1565</v>
      </c>
      <c r="J11" s="6">
        <v>2882</v>
      </c>
      <c r="K11" s="7">
        <v>2525</v>
      </c>
      <c r="L11" s="7">
        <v>1948</v>
      </c>
      <c r="M11" s="12">
        <v>286</v>
      </c>
      <c r="N11" s="12">
        <v>286</v>
      </c>
      <c r="O11" s="12">
        <v>286</v>
      </c>
      <c r="P11" s="12">
        <v>0</v>
      </c>
      <c r="Q11" s="12">
        <v>1</v>
      </c>
    </row>
    <row r="12" spans="1:17" ht="15" customHeight="1" x14ac:dyDescent="0.15">
      <c r="A12" s="3" t="s">
        <v>103</v>
      </c>
      <c r="B12" s="12">
        <v>404899</v>
      </c>
      <c r="C12" s="12">
        <v>413756</v>
      </c>
      <c r="D12" s="12">
        <v>431411</v>
      </c>
      <c r="E12" s="12">
        <v>397158</v>
      </c>
      <c r="F12" s="12">
        <v>344686</v>
      </c>
      <c r="G12" s="12">
        <v>377611</v>
      </c>
      <c r="H12" s="12">
        <v>402947</v>
      </c>
      <c r="I12" s="12">
        <v>399548</v>
      </c>
      <c r="J12" s="6">
        <v>335598</v>
      </c>
      <c r="K12" s="7">
        <v>296008</v>
      </c>
      <c r="L12" s="7">
        <v>294834</v>
      </c>
      <c r="M12" s="7">
        <v>280623</v>
      </c>
      <c r="N12" s="7">
        <v>285077</v>
      </c>
      <c r="O12" s="7">
        <v>260634</v>
      </c>
      <c r="P12" s="7">
        <v>293518</v>
      </c>
      <c r="Q12" s="7">
        <v>276316</v>
      </c>
    </row>
    <row r="13" spans="1:17" ht="15" customHeight="1" x14ac:dyDescent="0.15">
      <c r="A13" s="3" t="s">
        <v>104</v>
      </c>
      <c r="B13" s="12">
        <v>0</v>
      </c>
      <c r="C13" s="12">
        <v>0</v>
      </c>
      <c r="D13" s="12"/>
      <c r="E13" s="12"/>
      <c r="F13" s="12"/>
      <c r="G13" s="12"/>
      <c r="H13" s="12"/>
      <c r="I13" s="12"/>
      <c r="J13" s="6">
        <v>0</v>
      </c>
      <c r="K13" s="7">
        <v>0</v>
      </c>
      <c r="L13" s="7">
        <v>0</v>
      </c>
      <c r="M13" s="7"/>
      <c r="N13" s="7"/>
      <c r="O13" s="7"/>
      <c r="P13" s="7">
        <v>0</v>
      </c>
      <c r="Q13" s="7">
        <v>1</v>
      </c>
    </row>
    <row r="14" spans="1:17" ht="15" customHeight="1" x14ac:dyDescent="0.15">
      <c r="A14" s="3" t="s">
        <v>105</v>
      </c>
      <c r="B14" s="12">
        <v>0</v>
      </c>
      <c r="C14" s="12"/>
      <c r="D14" s="12"/>
      <c r="E14" s="12"/>
      <c r="F14" s="12"/>
      <c r="G14" s="12"/>
      <c r="H14" s="12"/>
      <c r="I14" s="12"/>
      <c r="J14" s="6"/>
      <c r="K14" s="7"/>
      <c r="L14" s="7">
        <v>320084</v>
      </c>
      <c r="M14" s="7">
        <v>424644</v>
      </c>
      <c r="N14" s="7">
        <v>432234</v>
      </c>
      <c r="O14" s="7">
        <v>423193</v>
      </c>
      <c r="P14" s="7">
        <v>412817</v>
      </c>
      <c r="Q14" s="7">
        <v>407806</v>
      </c>
    </row>
    <row r="15" spans="1:17" ht="15" customHeight="1" x14ac:dyDescent="0.15">
      <c r="A15" s="3" t="s">
        <v>106</v>
      </c>
      <c r="B15" s="12">
        <v>2252114</v>
      </c>
      <c r="C15" s="12">
        <v>2106877</v>
      </c>
      <c r="D15" s="12">
        <v>2795338</v>
      </c>
      <c r="E15" s="12">
        <v>3968398</v>
      </c>
      <c r="F15" s="12">
        <v>2107517</v>
      </c>
      <c r="G15" s="12">
        <v>3087755</v>
      </c>
      <c r="H15" s="12">
        <v>3338074</v>
      </c>
      <c r="I15" s="12">
        <v>3789869</v>
      </c>
      <c r="J15" s="6">
        <v>4317599</v>
      </c>
      <c r="K15" s="7">
        <v>4534318</v>
      </c>
      <c r="L15" s="7">
        <v>5572978</v>
      </c>
      <c r="M15" s="7">
        <v>5522912</v>
      </c>
      <c r="N15" s="7">
        <v>4959492</v>
      </c>
      <c r="O15" s="7">
        <v>4551284</v>
      </c>
      <c r="P15" s="7">
        <v>4312437</v>
      </c>
      <c r="Q15" s="7">
        <v>3926314</v>
      </c>
    </row>
    <row r="16" spans="1:17" ht="15" customHeight="1" x14ac:dyDescent="0.15">
      <c r="A16" s="3" t="s">
        <v>107</v>
      </c>
      <c r="B16" s="12">
        <v>1827488</v>
      </c>
      <c r="C16" s="12">
        <v>1646760</v>
      </c>
      <c r="D16" s="12">
        <v>2317843</v>
      </c>
      <c r="E16" s="12">
        <v>3471795</v>
      </c>
      <c r="F16" s="12"/>
      <c r="G16" s="12"/>
      <c r="H16" s="12"/>
      <c r="I16" s="12"/>
      <c r="J16" s="6">
        <v>3792255</v>
      </c>
      <c r="K16" s="6">
        <v>3978877</v>
      </c>
      <c r="L16" s="6">
        <v>4943939</v>
      </c>
      <c r="M16" s="6">
        <v>4858889</v>
      </c>
      <c r="N16" s="6">
        <v>4322477</v>
      </c>
      <c r="O16" s="6">
        <v>3932229</v>
      </c>
      <c r="P16" s="6">
        <v>3729342</v>
      </c>
      <c r="Q16" s="6">
        <v>3386235</v>
      </c>
    </row>
    <row r="17" spans="1:17" ht="15" customHeight="1" x14ac:dyDescent="0.15">
      <c r="A17" s="3" t="s">
        <v>108</v>
      </c>
      <c r="B17" s="12">
        <v>424626</v>
      </c>
      <c r="C17" s="12">
        <v>460117</v>
      </c>
      <c r="D17" s="12">
        <v>477495</v>
      </c>
      <c r="E17" s="12">
        <v>496603</v>
      </c>
      <c r="F17" s="12"/>
      <c r="G17" s="12"/>
      <c r="H17" s="12"/>
      <c r="I17" s="12"/>
      <c r="J17" s="6">
        <v>525344</v>
      </c>
      <c r="K17" s="6">
        <v>555441</v>
      </c>
      <c r="L17" s="6">
        <v>629039</v>
      </c>
      <c r="M17" s="6">
        <v>664023</v>
      </c>
      <c r="N17" s="6">
        <v>637015</v>
      </c>
      <c r="O17" s="6">
        <v>619055</v>
      </c>
      <c r="P17" s="6">
        <v>583095</v>
      </c>
      <c r="Q17" s="6">
        <v>540079</v>
      </c>
    </row>
    <row r="18" spans="1:17" ht="15" customHeight="1" x14ac:dyDescent="0.15">
      <c r="A18" s="3" t="s">
        <v>109</v>
      </c>
      <c r="B18" s="12">
        <v>17084</v>
      </c>
      <c r="C18" s="12">
        <v>18782</v>
      </c>
      <c r="D18" s="12">
        <v>22396</v>
      </c>
      <c r="E18" s="12">
        <v>20943</v>
      </c>
      <c r="F18" s="12">
        <v>21408</v>
      </c>
      <c r="G18" s="12">
        <v>22472</v>
      </c>
      <c r="H18" s="12">
        <v>22137</v>
      </c>
      <c r="I18" s="12">
        <v>21971</v>
      </c>
      <c r="J18" s="6">
        <v>22152</v>
      </c>
      <c r="K18" s="7">
        <v>20853</v>
      </c>
      <c r="L18" s="7">
        <v>19449</v>
      </c>
      <c r="M18" s="7">
        <v>16713</v>
      </c>
      <c r="N18" s="7">
        <v>17385</v>
      </c>
      <c r="O18" s="7">
        <v>17337</v>
      </c>
      <c r="P18" s="7">
        <v>18721</v>
      </c>
      <c r="Q18" s="7">
        <v>19112</v>
      </c>
    </row>
    <row r="19" spans="1:17" ht="15" customHeight="1" x14ac:dyDescent="0.15">
      <c r="A19" s="3" t="s">
        <v>110</v>
      </c>
      <c r="B19" s="12">
        <v>914165</v>
      </c>
      <c r="C19" s="12">
        <v>1143110</v>
      </c>
      <c r="D19" s="12">
        <v>1148750</v>
      </c>
      <c r="E19" s="12">
        <v>1071747</v>
      </c>
      <c r="F19" s="12">
        <v>871400</v>
      </c>
      <c r="G19" s="12">
        <v>520131</v>
      </c>
      <c r="H19" s="12">
        <v>520597</v>
      </c>
      <c r="I19" s="12">
        <v>586968</v>
      </c>
      <c r="J19" s="6">
        <v>557240</v>
      </c>
      <c r="K19" s="7">
        <v>594916</v>
      </c>
      <c r="L19" s="7">
        <v>600476</v>
      </c>
      <c r="M19" s="7">
        <v>546260</v>
      </c>
      <c r="N19" s="7">
        <v>613126</v>
      </c>
      <c r="O19" s="7">
        <v>613744</v>
      </c>
      <c r="P19" s="7">
        <v>577986</v>
      </c>
      <c r="Q19" s="7">
        <v>571096</v>
      </c>
    </row>
    <row r="20" spans="1:17" ht="15" customHeight="1" x14ac:dyDescent="0.15">
      <c r="A20" s="3" t="s">
        <v>111</v>
      </c>
      <c r="B20" s="12">
        <v>416771</v>
      </c>
      <c r="C20" s="12">
        <v>393308</v>
      </c>
      <c r="D20" s="12">
        <v>478678</v>
      </c>
      <c r="E20" s="12">
        <v>448877</v>
      </c>
      <c r="F20" s="12">
        <v>493411</v>
      </c>
      <c r="G20" s="12">
        <v>492792</v>
      </c>
      <c r="H20" s="12">
        <v>531184</v>
      </c>
      <c r="I20" s="12">
        <v>549840</v>
      </c>
      <c r="J20" s="6">
        <v>534920</v>
      </c>
      <c r="K20" s="7">
        <v>543153</v>
      </c>
      <c r="L20" s="7">
        <v>560406</v>
      </c>
      <c r="M20" s="7">
        <v>562642</v>
      </c>
      <c r="N20" s="7">
        <v>591296</v>
      </c>
      <c r="O20" s="7">
        <v>601890</v>
      </c>
      <c r="P20" s="7">
        <v>624392</v>
      </c>
      <c r="Q20" s="7">
        <v>611012</v>
      </c>
    </row>
    <row r="21" spans="1:17" ht="15" customHeight="1" x14ac:dyDescent="0.15">
      <c r="A21" s="4" t="s">
        <v>112</v>
      </c>
      <c r="B21" s="12">
        <v>265503</v>
      </c>
      <c r="C21" s="12">
        <v>264324</v>
      </c>
      <c r="D21" s="12">
        <v>329403</v>
      </c>
      <c r="E21" s="12">
        <v>313139</v>
      </c>
      <c r="F21" s="12">
        <v>333253</v>
      </c>
      <c r="G21" s="12">
        <v>323963</v>
      </c>
      <c r="H21" s="12">
        <v>326061</v>
      </c>
      <c r="I21" s="12">
        <v>337087</v>
      </c>
      <c r="J21" s="6">
        <v>361218</v>
      </c>
      <c r="K21" s="8">
        <v>364931</v>
      </c>
      <c r="L21" s="8">
        <v>436173</v>
      </c>
      <c r="M21" s="8">
        <v>523306</v>
      </c>
      <c r="N21" s="8">
        <v>438797</v>
      </c>
      <c r="O21" s="8">
        <v>459413</v>
      </c>
      <c r="P21" s="8">
        <v>485722</v>
      </c>
      <c r="Q21" s="8">
        <v>468099</v>
      </c>
    </row>
    <row r="22" spans="1:17" ht="15" customHeight="1" x14ac:dyDescent="0.15">
      <c r="A22" s="3" t="s">
        <v>113</v>
      </c>
      <c r="B22" s="12">
        <v>2568312</v>
      </c>
      <c r="C22" s="12">
        <v>3064837</v>
      </c>
      <c r="D22" s="12">
        <v>2992251</v>
      </c>
      <c r="E22" s="12">
        <v>3190692</v>
      </c>
      <c r="F22" s="12">
        <v>3060633</v>
      </c>
      <c r="G22" s="12">
        <v>2913681</v>
      </c>
      <c r="H22" s="12">
        <v>2873879</v>
      </c>
      <c r="I22" s="12">
        <v>2535947</v>
      </c>
      <c r="J22" s="6">
        <v>3106486</v>
      </c>
      <c r="K22" s="7">
        <v>3949400</v>
      </c>
      <c r="L22" s="7">
        <v>4111582</v>
      </c>
      <c r="M22" s="7">
        <v>3338619</v>
      </c>
      <c r="N22" s="7">
        <v>3820427</v>
      </c>
      <c r="O22" s="7">
        <v>3413784</v>
      </c>
      <c r="P22" s="7">
        <v>3416885</v>
      </c>
      <c r="Q22" s="7">
        <v>3100039</v>
      </c>
    </row>
    <row r="23" spans="1:17" ht="15" customHeight="1" x14ac:dyDescent="0.15">
      <c r="A23" s="3" t="s">
        <v>114</v>
      </c>
      <c r="B23" s="12">
        <v>959955</v>
      </c>
      <c r="C23" s="12">
        <v>1072307</v>
      </c>
      <c r="D23" s="12">
        <v>1109357</v>
      </c>
      <c r="E23" s="12">
        <v>1210870</v>
      </c>
      <c r="F23" s="12">
        <v>1566271</v>
      </c>
      <c r="G23" s="12">
        <v>1434200</v>
      </c>
      <c r="H23" s="12">
        <v>1266550</v>
      </c>
      <c r="I23" s="12">
        <v>1927546</v>
      </c>
      <c r="J23" s="6">
        <v>3017667</v>
      </c>
      <c r="K23" s="7">
        <v>2706354</v>
      </c>
      <c r="L23" s="7">
        <v>1729062</v>
      </c>
      <c r="M23" s="7">
        <v>1454363</v>
      </c>
      <c r="N23" s="7">
        <v>1443662</v>
      </c>
      <c r="O23" s="7">
        <v>1441997</v>
      </c>
      <c r="P23" s="7">
        <v>1659908</v>
      </c>
      <c r="Q23" s="7">
        <v>1992124</v>
      </c>
    </row>
    <row r="24" spans="1:17" ht="15" customHeight="1" x14ac:dyDescent="0.15">
      <c r="A24" s="3" t="s">
        <v>115</v>
      </c>
      <c r="B24" s="12">
        <v>428323</v>
      </c>
      <c r="C24" s="12">
        <v>622269</v>
      </c>
      <c r="D24" s="12">
        <v>723945</v>
      </c>
      <c r="E24" s="12">
        <v>1039116</v>
      </c>
      <c r="F24" s="12">
        <v>1015262</v>
      </c>
      <c r="G24" s="12">
        <v>2713142</v>
      </c>
      <c r="H24" s="12">
        <v>544880</v>
      </c>
      <c r="I24" s="12">
        <v>484347</v>
      </c>
      <c r="J24" s="6">
        <v>725560</v>
      </c>
      <c r="K24" s="7">
        <v>406722</v>
      </c>
      <c r="L24" s="7">
        <v>379516</v>
      </c>
      <c r="M24" s="7">
        <v>463226</v>
      </c>
      <c r="N24" s="7">
        <v>181408</v>
      </c>
      <c r="O24" s="7">
        <v>176237</v>
      </c>
      <c r="P24" s="7">
        <v>267789</v>
      </c>
      <c r="Q24" s="7">
        <v>465824</v>
      </c>
    </row>
    <row r="25" spans="1:17" ht="15" customHeight="1" x14ac:dyDescent="0.15">
      <c r="A25" s="3" t="s">
        <v>116</v>
      </c>
      <c r="B25" s="12">
        <v>33461</v>
      </c>
      <c r="C25" s="12">
        <v>22880</v>
      </c>
      <c r="D25" s="12">
        <v>28870</v>
      </c>
      <c r="E25" s="12">
        <v>20626</v>
      </c>
      <c r="F25" s="12">
        <v>8951</v>
      </c>
      <c r="G25" s="12">
        <v>5752</v>
      </c>
      <c r="H25" s="12">
        <v>8580</v>
      </c>
      <c r="I25" s="12">
        <v>11071</v>
      </c>
      <c r="J25" s="6">
        <v>4871</v>
      </c>
      <c r="K25" s="7">
        <v>12667</v>
      </c>
      <c r="L25" s="7">
        <v>9074</v>
      </c>
      <c r="M25" s="7">
        <v>705</v>
      </c>
      <c r="N25" s="7">
        <v>200600</v>
      </c>
      <c r="O25" s="7">
        <v>30600</v>
      </c>
      <c r="P25" s="7">
        <v>600</v>
      </c>
      <c r="Q25" s="7">
        <v>1100</v>
      </c>
    </row>
    <row r="26" spans="1:17" ht="15" customHeight="1" x14ac:dyDescent="0.15">
      <c r="A26" s="3" t="s">
        <v>117</v>
      </c>
      <c r="B26" s="12">
        <v>637037</v>
      </c>
      <c r="C26" s="12">
        <v>898442</v>
      </c>
      <c r="D26" s="12">
        <v>862398</v>
      </c>
      <c r="E26" s="12">
        <v>1073923</v>
      </c>
      <c r="F26" s="12">
        <v>2148230</v>
      </c>
      <c r="G26" s="12">
        <v>2088611</v>
      </c>
      <c r="H26" s="12">
        <v>1380145</v>
      </c>
      <c r="I26" s="12">
        <v>1869571</v>
      </c>
      <c r="J26" s="6">
        <v>1375531</v>
      </c>
      <c r="K26" s="7">
        <v>1866956</v>
      </c>
      <c r="L26" s="7">
        <v>773468</v>
      </c>
      <c r="M26" s="7">
        <v>463899</v>
      </c>
      <c r="N26" s="7">
        <v>493263</v>
      </c>
      <c r="O26" s="7">
        <v>832490</v>
      </c>
      <c r="P26" s="7">
        <v>1068024</v>
      </c>
      <c r="Q26" s="7">
        <v>850841</v>
      </c>
    </row>
    <row r="27" spans="1:17" ht="15" customHeight="1" x14ac:dyDescent="0.15">
      <c r="A27" s="3" t="s">
        <v>118</v>
      </c>
      <c r="B27" s="12">
        <v>895862</v>
      </c>
      <c r="C27" s="12">
        <v>918683</v>
      </c>
      <c r="D27" s="12">
        <v>822661</v>
      </c>
      <c r="E27" s="12">
        <v>801872</v>
      </c>
      <c r="F27" s="12">
        <v>1004895</v>
      </c>
      <c r="G27" s="12">
        <v>1105320</v>
      </c>
      <c r="H27" s="12">
        <v>1142772</v>
      </c>
      <c r="I27" s="12">
        <v>902120</v>
      </c>
      <c r="J27" s="6">
        <v>994353</v>
      </c>
      <c r="K27" s="7">
        <v>859004</v>
      </c>
      <c r="L27" s="7">
        <v>856117</v>
      </c>
      <c r="M27" s="7">
        <v>1371005</v>
      </c>
      <c r="N27" s="7">
        <v>1373174</v>
      </c>
      <c r="O27" s="7">
        <v>1259542</v>
      </c>
      <c r="P27" s="7">
        <v>1129901</v>
      </c>
      <c r="Q27" s="7">
        <v>1405842</v>
      </c>
    </row>
    <row r="28" spans="1:17" ht="15" customHeight="1" x14ac:dyDescent="0.15">
      <c r="A28" s="3" t="s">
        <v>119</v>
      </c>
      <c r="B28" s="12">
        <v>1460218</v>
      </c>
      <c r="C28" s="12">
        <v>1795149</v>
      </c>
      <c r="D28" s="12">
        <v>1649772</v>
      </c>
      <c r="E28" s="12">
        <v>1668831</v>
      </c>
      <c r="F28" s="12">
        <v>1989464</v>
      </c>
      <c r="G28" s="12">
        <v>2768928</v>
      </c>
      <c r="H28" s="12">
        <v>2926875</v>
      </c>
      <c r="I28" s="12">
        <v>2925953</v>
      </c>
      <c r="J28" s="6">
        <v>2730237</v>
      </c>
      <c r="K28" s="7">
        <v>2762412</v>
      </c>
      <c r="L28" s="7">
        <v>2273854</v>
      </c>
      <c r="M28" s="7">
        <v>2064841</v>
      </c>
      <c r="N28" s="7">
        <v>1898299</v>
      </c>
      <c r="O28" s="7">
        <v>1866498</v>
      </c>
      <c r="P28" s="7">
        <v>1816328</v>
      </c>
      <c r="Q28" s="7">
        <v>2325268</v>
      </c>
    </row>
    <row r="29" spans="1:17" ht="15" customHeight="1" x14ac:dyDescent="0.15">
      <c r="A29" s="3" t="s">
        <v>120</v>
      </c>
      <c r="B29" s="12">
        <v>1525100</v>
      </c>
      <c r="C29" s="12">
        <v>1659340</v>
      </c>
      <c r="D29" s="12">
        <v>1668184</v>
      </c>
      <c r="E29" s="12">
        <v>3879636</v>
      </c>
      <c r="F29" s="12">
        <v>4314500</v>
      </c>
      <c r="G29" s="12">
        <v>3806600</v>
      </c>
      <c r="H29" s="12">
        <v>4156100</v>
      </c>
      <c r="I29" s="12">
        <v>4703700</v>
      </c>
      <c r="J29" s="6">
        <v>3442100</v>
      </c>
      <c r="K29" s="7">
        <v>2012600</v>
      </c>
      <c r="L29" s="7">
        <v>1306600</v>
      </c>
      <c r="M29" s="7">
        <v>864700</v>
      </c>
      <c r="N29" s="7">
        <v>2396649</v>
      </c>
      <c r="O29" s="7">
        <v>2413165</v>
      </c>
      <c r="P29" s="7">
        <v>2955500</v>
      </c>
      <c r="Q29" s="7">
        <v>3343200</v>
      </c>
    </row>
    <row r="30" spans="1:17" ht="15" customHeight="1" x14ac:dyDescent="0.15">
      <c r="A30" s="3" t="s">
        <v>211</v>
      </c>
      <c r="B30" s="71"/>
      <c r="C30" s="71"/>
      <c r="D30" s="71"/>
      <c r="E30" s="12"/>
      <c r="F30" s="12"/>
      <c r="G30" s="12"/>
      <c r="H30" s="12"/>
      <c r="I30" s="12"/>
      <c r="J30" s="6"/>
      <c r="K30" s="7"/>
      <c r="L30" s="7"/>
      <c r="M30" s="7"/>
      <c r="N30" s="7">
        <v>165000</v>
      </c>
      <c r="O30" s="7">
        <v>159200</v>
      </c>
      <c r="P30" s="7">
        <v>207000</v>
      </c>
      <c r="Q30" s="7">
        <v>240000</v>
      </c>
    </row>
    <row r="31" spans="1:17" ht="15" customHeight="1" x14ac:dyDescent="0.15">
      <c r="A31" s="3" t="s">
        <v>212</v>
      </c>
      <c r="B31" s="71"/>
      <c r="C31" s="71"/>
      <c r="D31" s="71"/>
      <c r="E31" s="12"/>
      <c r="F31" s="12"/>
      <c r="G31" s="12"/>
      <c r="H31" s="12"/>
      <c r="I31" s="12"/>
      <c r="J31" s="6"/>
      <c r="K31" s="7"/>
      <c r="L31" s="7"/>
      <c r="M31" s="7"/>
      <c r="N31" s="7">
        <v>450600</v>
      </c>
      <c r="O31" s="7">
        <v>966300</v>
      </c>
      <c r="P31" s="7">
        <v>1718900</v>
      </c>
      <c r="Q31" s="7">
        <v>1238200</v>
      </c>
    </row>
    <row r="32" spans="1:17" ht="15" customHeight="1" x14ac:dyDescent="0.15">
      <c r="A32" s="3" t="s">
        <v>0</v>
      </c>
      <c r="B32" s="72">
        <f t="shared" ref="B32:Q32" si="0">SUM(B4:B29)-B16-B17</f>
        <v>25038603</v>
      </c>
      <c r="C32" s="72">
        <f t="shared" si="0"/>
        <v>27722159</v>
      </c>
      <c r="D32" s="72">
        <f t="shared" si="0"/>
        <v>29264460</v>
      </c>
      <c r="E32" s="6">
        <f t="shared" si="0"/>
        <v>33926421</v>
      </c>
      <c r="F32" s="6">
        <f t="shared" si="0"/>
        <v>34002263</v>
      </c>
      <c r="G32" s="6">
        <f t="shared" si="0"/>
        <v>35832837</v>
      </c>
      <c r="H32" s="6">
        <f t="shared" si="0"/>
        <v>33920314</v>
      </c>
      <c r="I32" s="6">
        <f t="shared" si="0"/>
        <v>35530161</v>
      </c>
      <c r="J32" s="6">
        <f t="shared" si="0"/>
        <v>36552899</v>
      </c>
      <c r="K32" s="6">
        <f t="shared" si="0"/>
        <v>36208171</v>
      </c>
      <c r="L32" s="6">
        <f t="shared" si="0"/>
        <v>34455483</v>
      </c>
      <c r="M32" s="6">
        <f t="shared" si="0"/>
        <v>32993980</v>
      </c>
      <c r="N32" s="6">
        <f t="shared" si="0"/>
        <v>34477034</v>
      </c>
      <c r="O32" s="6">
        <f t="shared" si="0"/>
        <v>33081002</v>
      </c>
      <c r="P32" s="6">
        <f t="shared" si="0"/>
        <v>33239030</v>
      </c>
      <c r="Q32" s="6">
        <f t="shared" si="0"/>
        <v>34028878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14933896</v>
      </c>
      <c r="C33" s="12">
        <f t="shared" si="1"/>
        <v>15867510</v>
      </c>
      <c r="D33" s="12">
        <f t="shared" si="1"/>
        <v>17450191</v>
      </c>
      <c r="E33" s="12">
        <f t="shared" si="1"/>
        <v>19207092</v>
      </c>
      <c r="F33" s="12">
        <f t="shared" si="1"/>
        <v>17195993</v>
      </c>
      <c r="G33" s="12">
        <f t="shared" si="1"/>
        <v>17659717</v>
      </c>
      <c r="H33" s="12">
        <f t="shared" si="1"/>
        <v>18242691</v>
      </c>
      <c r="I33" s="12">
        <f t="shared" si="1"/>
        <v>18696011</v>
      </c>
      <c r="J33" s="9">
        <f t="shared" si="1"/>
        <v>19702716</v>
      </c>
      <c r="K33" s="9">
        <f t="shared" si="1"/>
        <v>20129056</v>
      </c>
      <c r="L33" s="9">
        <f t="shared" si="1"/>
        <v>21419155</v>
      </c>
      <c r="M33" s="9">
        <f>+M4+M5+M6+M9+M10+M11+M12+M13+M14+M15+M18</f>
        <v>21340414</v>
      </c>
      <c r="N33" s="9">
        <f>+N4+N5+N6+N9+N10+N11+N12+N13+N14+N15+N18</f>
        <v>21026333</v>
      </c>
      <c r="O33" s="9">
        <f>+O4+O5+O6+O9+O10+O11+O12+O13+O14+O15+O18</f>
        <v>19971642</v>
      </c>
      <c r="P33" s="9">
        <f>SUM(P4:P15)+P18</f>
        <v>19235995</v>
      </c>
      <c r="Q33" s="9">
        <f>SUM(Q4:Q15)+Q18</f>
        <v>18894433</v>
      </c>
    </row>
    <row r="34" spans="1:17" ht="15" customHeight="1" x14ac:dyDescent="0.15">
      <c r="A34" s="3" t="s">
        <v>152</v>
      </c>
      <c r="B34" s="12">
        <f t="shared" ref="B34:O34" si="2">SUM(B19:B29)</f>
        <v>10104707</v>
      </c>
      <c r="C34" s="12">
        <f t="shared" si="2"/>
        <v>11854649</v>
      </c>
      <c r="D34" s="12">
        <f t="shared" si="2"/>
        <v>11814269</v>
      </c>
      <c r="E34" s="12">
        <f t="shared" si="2"/>
        <v>14719329</v>
      </c>
      <c r="F34" s="12">
        <f t="shared" si="2"/>
        <v>16806270</v>
      </c>
      <c r="G34" s="12">
        <f t="shared" si="2"/>
        <v>18173120</v>
      </c>
      <c r="H34" s="12">
        <f t="shared" si="2"/>
        <v>15677623</v>
      </c>
      <c r="I34" s="12">
        <f t="shared" si="2"/>
        <v>16834150</v>
      </c>
      <c r="J34" s="9">
        <f t="shared" si="2"/>
        <v>16850183</v>
      </c>
      <c r="K34" s="9">
        <f t="shared" si="2"/>
        <v>16079115</v>
      </c>
      <c r="L34" s="9">
        <f t="shared" si="2"/>
        <v>13036328</v>
      </c>
      <c r="M34" s="9">
        <f t="shared" si="2"/>
        <v>11653566</v>
      </c>
      <c r="N34" s="9">
        <f t="shared" si="2"/>
        <v>13450701</v>
      </c>
      <c r="O34" s="9">
        <f t="shared" si="2"/>
        <v>13109360</v>
      </c>
      <c r="P34" s="9">
        <f>SUM(P19:P29)</f>
        <v>14003035</v>
      </c>
      <c r="Q34" s="9">
        <f>SUM(Q19:Q29)</f>
        <v>15134445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16132942</v>
      </c>
      <c r="C35" s="12">
        <f t="shared" si="3"/>
        <v>17899457</v>
      </c>
      <c r="D35" s="12">
        <f t="shared" si="3"/>
        <v>18659172</v>
      </c>
      <c r="E35" s="12">
        <f t="shared" si="3"/>
        <v>19721597</v>
      </c>
      <c r="F35" s="12">
        <f t="shared" si="3"/>
        <v>20982753</v>
      </c>
      <c r="G35" s="12">
        <f t="shared" si="3"/>
        <v>22525230</v>
      </c>
      <c r="H35" s="12">
        <f t="shared" si="3"/>
        <v>20334283</v>
      </c>
      <c r="I35" s="12">
        <f t="shared" si="3"/>
        <v>20754606</v>
      </c>
      <c r="J35" s="9">
        <f t="shared" si="3"/>
        <v>21079876</v>
      </c>
      <c r="K35" s="9">
        <f t="shared" si="3"/>
        <v>20913584</v>
      </c>
      <c r="L35" s="9">
        <f t="shared" si="3"/>
        <v>19378833</v>
      </c>
      <c r="M35" s="9">
        <f>+M4+M19+M20+M21+M24+M25+M26+M27+M28</f>
        <v>19064328</v>
      </c>
      <c r="N35" s="9">
        <f>+N4+N19+N20+N21+N24+N25+N26+N27+N28</f>
        <v>19124093</v>
      </c>
      <c r="O35" s="9">
        <f>+O4+O19+O20+O21+O24+O25+O26+O27+O28</f>
        <v>18966847</v>
      </c>
      <c r="P35" s="9">
        <f>+P4+P19+P20+P21+P24+P25+P26+P27+P28</f>
        <v>18532065</v>
      </c>
      <c r="Q35" s="9">
        <f>+Q4+Q19+Q20+Q21+Q24+Q25+Q26+Q27+Q28</f>
        <v>19038579</v>
      </c>
    </row>
    <row r="36" spans="1:17" ht="15" customHeight="1" x14ac:dyDescent="0.15">
      <c r="A36" s="3" t="s">
        <v>2</v>
      </c>
      <c r="B36" s="9">
        <f t="shared" ref="B36:Q36" si="4">SUM(B5:B18)-B16-B17+B22+B23+B29</f>
        <v>8905661</v>
      </c>
      <c r="C36" s="9">
        <f t="shared" si="4"/>
        <v>9822702</v>
      </c>
      <c r="D36" s="9">
        <f t="shared" si="4"/>
        <v>10605288</v>
      </c>
      <c r="E36" s="9">
        <f t="shared" si="4"/>
        <v>14204824</v>
      </c>
      <c r="F36" s="9">
        <f t="shared" si="4"/>
        <v>13019510</v>
      </c>
      <c r="G36" s="9">
        <f t="shared" si="4"/>
        <v>13307607</v>
      </c>
      <c r="H36" s="9">
        <f t="shared" si="4"/>
        <v>13586031</v>
      </c>
      <c r="I36" s="9">
        <f t="shared" si="4"/>
        <v>14775555</v>
      </c>
      <c r="J36" s="9">
        <f t="shared" si="4"/>
        <v>15473023</v>
      </c>
      <c r="K36" s="9">
        <f t="shared" si="4"/>
        <v>15294587</v>
      </c>
      <c r="L36" s="9">
        <f t="shared" si="4"/>
        <v>15076650</v>
      </c>
      <c r="M36" s="9">
        <f t="shared" si="4"/>
        <v>13929652</v>
      </c>
      <c r="N36" s="9">
        <f t="shared" si="4"/>
        <v>15352941</v>
      </c>
      <c r="O36" s="9">
        <f t="shared" si="4"/>
        <v>14114155</v>
      </c>
      <c r="P36" s="9">
        <f t="shared" si="4"/>
        <v>14706965</v>
      </c>
      <c r="Q36" s="9">
        <f t="shared" si="4"/>
        <v>14990299</v>
      </c>
    </row>
    <row r="37" spans="1:17" ht="15" customHeight="1" x14ac:dyDescent="0.2">
      <c r="A37" s="22" t="s">
        <v>79</v>
      </c>
      <c r="L37" s="23"/>
      <c r="M37" s="54" t="str">
        <f>[1]財政指標!$M$1</f>
        <v>鹿沼市</v>
      </c>
      <c r="P37" s="54"/>
      <c r="Q37" s="54" t="str">
        <f>[1]財政指標!$M$1</f>
        <v>鹿沼市</v>
      </c>
    </row>
    <row r="38" spans="1:17" ht="15" customHeight="1" x14ac:dyDescent="0.15">
      <c r="N38" s="51"/>
      <c r="O38" s="51"/>
    </row>
    <row r="39" spans="1:17" ht="15" customHeight="1" x14ac:dyDescent="0.15">
      <c r="A39" s="2"/>
      <c r="B39" s="2" t="s">
        <v>169</v>
      </c>
      <c r="C39" s="2" t="s">
        <v>170</v>
      </c>
      <c r="D39" s="2" t="s">
        <v>172</v>
      </c>
      <c r="E39" s="2" t="s">
        <v>174</v>
      </c>
      <c r="F39" s="2" t="s">
        <v>176</v>
      </c>
      <c r="G39" s="2" t="s">
        <v>178</v>
      </c>
      <c r="H39" s="2" t="s">
        <v>180</v>
      </c>
      <c r="I39" s="2" t="s">
        <v>182</v>
      </c>
      <c r="J39" s="69" t="s">
        <v>207</v>
      </c>
      <c r="K39" s="69" t="s">
        <v>208</v>
      </c>
      <c r="L39" s="2" t="s">
        <v>188</v>
      </c>
      <c r="M39" s="2" t="s">
        <v>190</v>
      </c>
      <c r="N39" s="2" t="s">
        <v>213</v>
      </c>
      <c r="O39" s="2" t="s">
        <v>214</v>
      </c>
      <c r="P39" s="2" t="s">
        <v>196</v>
      </c>
      <c r="Q39" s="2" t="s">
        <v>161</v>
      </c>
    </row>
    <row r="40" spans="1:17" ht="15" customHeight="1" x14ac:dyDescent="0.15">
      <c r="A40" s="3" t="s">
        <v>98</v>
      </c>
      <c r="B40" s="20">
        <f>+B4/$B$32*100</f>
        <v>44.258068231682095</v>
      </c>
      <c r="C40" s="20">
        <f t="shared" ref="C40:Q40" si="5">+C4/C$32*100</f>
        <v>42.714176771008347</v>
      </c>
      <c r="D40" s="20">
        <f t="shared" si="5"/>
        <v>43.105852628068313</v>
      </c>
      <c r="E40" s="20">
        <f t="shared" si="5"/>
        <v>39.153749816404151</v>
      </c>
      <c r="F40" s="20">
        <f t="shared" si="5"/>
        <v>38.5794527852455</v>
      </c>
      <c r="G40" s="20">
        <f t="shared" si="5"/>
        <v>34.902597860169429</v>
      </c>
      <c r="H40" s="20">
        <f t="shared" si="5"/>
        <v>38.187114069757726</v>
      </c>
      <c r="I40" s="20">
        <f t="shared" si="5"/>
        <v>36.835321404819979</v>
      </c>
      <c r="J40" s="20">
        <f t="shared" si="5"/>
        <v>37.742412715336201</v>
      </c>
      <c r="K40" s="20">
        <f t="shared" si="5"/>
        <v>37.292198492986564</v>
      </c>
      <c r="L40" s="20">
        <f t="shared" si="5"/>
        <v>39.151240457142919</v>
      </c>
      <c r="M40" s="20">
        <f t="shared" si="5"/>
        <v>39.608571018106943</v>
      </c>
      <c r="N40" s="20">
        <f t="shared" si="5"/>
        <v>38.675397657466711</v>
      </c>
      <c r="O40" s="20">
        <f t="shared" si="5"/>
        <v>39.679671734247954</v>
      </c>
      <c r="P40" s="20">
        <f t="shared" si="5"/>
        <v>37.790883187626115</v>
      </c>
      <c r="Q40" s="20">
        <f t="shared" si="5"/>
        <v>36.261839135571847</v>
      </c>
    </row>
    <row r="41" spans="1:17" ht="15" customHeight="1" x14ac:dyDescent="0.15">
      <c r="A41" s="3" t="s">
        <v>99</v>
      </c>
      <c r="B41" s="20">
        <f>+B5/$B$32*100</f>
        <v>2.5298256456240789</v>
      </c>
      <c r="C41" s="20">
        <f t="shared" ref="C41:Q41" si="6">+C5/C$32*100</f>
        <v>2.4996105101337887</v>
      </c>
      <c r="D41" s="20">
        <f t="shared" si="6"/>
        <v>2.3923796987882233</v>
      </c>
      <c r="E41" s="20">
        <f t="shared" si="6"/>
        <v>2.1993006571485982</v>
      </c>
      <c r="F41" s="20">
        <f t="shared" si="6"/>
        <v>2.3848412677709128</v>
      </c>
      <c r="G41" s="20">
        <f t="shared" si="6"/>
        <v>2.2834586053010537</v>
      </c>
      <c r="H41" s="20">
        <f t="shared" si="6"/>
        <v>2.478977641539521</v>
      </c>
      <c r="I41" s="20">
        <f t="shared" si="6"/>
        <v>2.4431749690073175</v>
      </c>
      <c r="J41" s="20">
        <f t="shared" si="6"/>
        <v>1.5339166395529942</v>
      </c>
      <c r="K41" s="20">
        <f t="shared" si="6"/>
        <v>1.1064353402440572</v>
      </c>
      <c r="L41" s="20">
        <f t="shared" si="6"/>
        <v>1.1953656258424821</v>
      </c>
      <c r="M41" s="20">
        <f t="shared" si="6"/>
        <v>1.2775239604315698</v>
      </c>
      <c r="N41" s="20">
        <f t="shared" si="6"/>
        <v>1.2215667971902688</v>
      </c>
      <c r="O41" s="20">
        <f t="shared" si="6"/>
        <v>1.3276502326017816</v>
      </c>
      <c r="P41" s="20">
        <f t="shared" si="6"/>
        <v>1.3873960822563112</v>
      </c>
      <c r="Q41" s="20">
        <f t="shared" si="6"/>
        <v>1.8967478151939068</v>
      </c>
    </row>
    <row r="42" spans="1:17" ht="15" customHeight="1" x14ac:dyDescent="0.15">
      <c r="A42" s="3" t="s">
        <v>162</v>
      </c>
      <c r="B42" s="20">
        <f>+B6/$B$32*100</f>
        <v>0.70040648833323493</v>
      </c>
      <c r="C42" s="20">
        <f t="shared" ref="C42:Q42" si="7">+C6/C$32*100</f>
        <v>1.4218661685044083</v>
      </c>
      <c r="D42" s="20">
        <f t="shared" si="7"/>
        <v>1.5042512316987908</v>
      </c>
      <c r="E42" s="20">
        <f t="shared" si="7"/>
        <v>0.9280112393818376</v>
      </c>
      <c r="F42" s="20">
        <f t="shared" si="7"/>
        <v>0.97949068860504962</v>
      </c>
      <c r="G42" s="20">
        <f t="shared" si="7"/>
        <v>1.2091758182585433</v>
      </c>
      <c r="H42" s="20">
        <f t="shared" si="7"/>
        <v>0.90245332044980486</v>
      </c>
      <c r="I42" s="20">
        <f t="shared" si="7"/>
        <v>0.4808534360426906</v>
      </c>
      <c r="J42" s="20">
        <f t="shared" si="7"/>
        <v>0.37192672460808102</v>
      </c>
      <c r="K42" s="20">
        <f t="shared" si="7"/>
        <v>0.30109225898209552</v>
      </c>
      <c r="L42" s="20">
        <f t="shared" si="7"/>
        <v>0.29703545296404638</v>
      </c>
      <c r="M42" s="20">
        <f t="shared" si="7"/>
        <v>1.3139396944533519</v>
      </c>
      <c r="N42" s="20">
        <f t="shared" si="7"/>
        <v>1.2676148418103483</v>
      </c>
      <c r="O42" s="20">
        <f t="shared" si="7"/>
        <v>0.41645050533838118</v>
      </c>
      <c r="P42" s="20">
        <f t="shared" si="7"/>
        <v>0.28406966147929108</v>
      </c>
      <c r="Q42" s="20">
        <f t="shared" si="7"/>
        <v>0.27443749394264483</v>
      </c>
    </row>
    <row r="43" spans="1:17" ht="15" customHeight="1" x14ac:dyDescent="0.15">
      <c r="A43" s="3" t="s">
        <v>163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4.2898857846561972E-2</v>
      </c>
    </row>
    <row r="44" spans="1:17" ht="15" customHeight="1" x14ac:dyDescent="0.15">
      <c r="A44" s="3" t="s">
        <v>164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4.9960507072845592E-2</v>
      </c>
    </row>
    <row r="45" spans="1:17" ht="15" customHeight="1" x14ac:dyDescent="0.15">
      <c r="A45" s="3" t="s">
        <v>100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0.60503819409781967</v>
      </c>
      <c r="K45" s="20">
        <f t="shared" si="10"/>
        <v>2.6613081340120712</v>
      </c>
      <c r="L45" s="20">
        <f t="shared" si="10"/>
        <v>2.6533890121348755</v>
      </c>
      <c r="M45" s="20">
        <f t="shared" si="10"/>
        <v>2.8575697748498361</v>
      </c>
      <c r="N45" s="20">
        <f t="shared" si="10"/>
        <v>2.6608553392382883</v>
      </c>
      <c r="O45" s="20">
        <f t="shared" si="10"/>
        <v>2.4291706762691168</v>
      </c>
      <c r="P45" s="20">
        <f t="shared" si="10"/>
        <v>2.6818803075781696</v>
      </c>
      <c r="Q45" s="20">
        <f t="shared" si="8"/>
        <v>2.8909915866165203</v>
      </c>
    </row>
    <row r="46" spans="1:17" ht="15" customHeight="1" x14ac:dyDescent="0.15">
      <c r="A46" s="3" t="s">
        <v>101</v>
      </c>
      <c r="B46" s="20">
        <f t="shared" si="9"/>
        <v>1.4752899752434272</v>
      </c>
      <c r="C46" s="20">
        <f t="shared" si="10"/>
        <v>1.44175278700335</v>
      </c>
      <c r="D46" s="20">
        <f t="shared" si="10"/>
        <v>1.5203424221735171</v>
      </c>
      <c r="E46" s="20">
        <f t="shared" si="10"/>
        <v>1.3954286542632952</v>
      </c>
      <c r="F46" s="20">
        <f t="shared" si="10"/>
        <v>1.3473309114749215</v>
      </c>
      <c r="G46" s="20">
        <f t="shared" si="10"/>
        <v>1.1479945057099441</v>
      </c>
      <c r="H46" s="20">
        <f t="shared" si="10"/>
        <v>1.1129938242906596</v>
      </c>
      <c r="I46" s="20">
        <f t="shared" si="10"/>
        <v>1.0033644373297381</v>
      </c>
      <c r="J46" s="20">
        <f t="shared" si="10"/>
        <v>0.85010767545414123</v>
      </c>
      <c r="K46" s="20">
        <f t="shared" si="10"/>
        <v>0.82654823962248736</v>
      </c>
      <c r="L46" s="20">
        <f t="shared" si="10"/>
        <v>0.84648646486830559</v>
      </c>
      <c r="M46" s="20">
        <f t="shared" si="10"/>
        <v>0.69388112619332376</v>
      </c>
      <c r="N46" s="20">
        <f t="shared" si="10"/>
        <v>0.64433906930625184</v>
      </c>
      <c r="O46" s="20">
        <f t="shared" si="10"/>
        <v>0.64059426011340281</v>
      </c>
      <c r="P46" s="20">
        <f t="shared" si="10"/>
        <v>0.57212560053647776</v>
      </c>
      <c r="Q46" s="20">
        <f t="shared" si="8"/>
        <v>0.50305802030851565</v>
      </c>
    </row>
    <row r="47" spans="1:17" ht="15" customHeight="1" x14ac:dyDescent="0.15">
      <c r="A47" s="3" t="s">
        <v>102</v>
      </c>
      <c r="B47" s="20">
        <f t="shared" si="9"/>
        <v>0</v>
      </c>
      <c r="C47" s="20">
        <f t="shared" si="10"/>
        <v>0</v>
      </c>
      <c r="D47" s="20">
        <f t="shared" si="10"/>
        <v>3.7690768939525965E-3</v>
      </c>
      <c r="E47" s="20">
        <f t="shared" si="10"/>
        <v>8.0261929190821521E-3</v>
      </c>
      <c r="F47" s="20">
        <f t="shared" si="10"/>
        <v>7.1259962903057368E-3</v>
      </c>
      <c r="G47" s="20">
        <f t="shared" si="10"/>
        <v>6.7507911807262143E-3</v>
      </c>
      <c r="H47" s="20">
        <f t="shared" si="10"/>
        <v>5.3684644546627726E-3</v>
      </c>
      <c r="I47" s="20">
        <f t="shared" si="10"/>
        <v>4.404708439120217E-3</v>
      </c>
      <c r="J47" s="20">
        <f t="shared" si="10"/>
        <v>7.8844635551341639E-3</v>
      </c>
      <c r="K47" s="20">
        <f t="shared" si="10"/>
        <v>6.9735640609960665E-3</v>
      </c>
      <c r="L47" s="20">
        <f t="shared" si="10"/>
        <v>5.6536720149881516E-3</v>
      </c>
      <c r="M47" s="20">
        <f t="shared" si="10"/>
        <v>8.6682479652348701E-4</v>
      </c>
      <c r="N47" s="20">
        <f t="shared" si="10"/>
        <v>8.2953771487419715E-4</v>
      </c>
      <c r="O47" s="20">
        <f t="shared" si="10"/>
        <v>8.6454455037365547E-4</v>
      </c>
      <c r="P47" s="20">
        <f t="shared" si="10"/>
        <v>0</v>
      </c>
      <c r="Q47" s="20">
        <f t="shared" si="8"/>
        <v>2.9386804936677607E-6</v>
      </c>
    </row>
    <row r="48" spans="1:17" ht="15" customHeight="1" x14ac:dyDescent="0.15">
      <c r="A48" s="3" t="s">
        <v>103</v>
      </c>
      <c r="B48" s="20">
        <f t="shared" si="9"/>
        <v>1.6170990050842695</v>
      </c>
      <c r="C48" s="20">
        <f t="shared" si="10"/>
        <v>1.4925100169867722</v>
      </c>
      <c r="D48" s="20">
        <f t="shared" si="10"/>
        <v>1.4741806272864766</v>
      </c>
      <c r="E48" s="20">
        <f t="shared" si="10"/>
        <v>1.1706451440899115</v>
      </c>
      <c r="F48" s="20">
        <f t="shared" si="10"/>
        <v>1.0137148812712848</v>
      </c>
      <c r="G48" s="20">
        <f t="shared" si="10"/>
        <v>1.0538127360666418</v>
      </c>
      <c r="H48" s="20">
        <f t="shared" si="10"/>
        <v>1.1879223759544206</v>
      </c>
      <c r="I48" s="20">
        <f t="shared" si="10"/>
        <v>1.1245319152930378</v>
      </c>
      <c r="J48" s="20">
        <f t="shared" si="10"/>
        <v>0.91811596119913774</v>
      </c>
      <c r="K48" s="20">
        <f t="shared" si="10"/>
        <v>0.81751712893755391</v>
      </c>
      <c r="L48" s="20">
        <f t="shared" si="10"/>
        <v>0.85569544911037809</v>
      </c>
      <c r="M48" s="20">
        <f t="shared" si="10"/>
        <v>0.85052788417765912</v>
      </c>
      <c r="N48" s="20">
        <f t="shared" si="10"/>
        <v>0.82686057043073957</v>
      </c>
      <c r="O48" s="20">
        <f t="shared" si="10"/>
        <v>0.78786609909820748</v>
      </c>
      <c r="P48" s="20">
        <f t="shared" si="10"/>
        <v>0.88305224310095687</v>
      </c>
      <c r="Q48" s="20">
        <f t="shared" si="8"/>
        <v>0.81200443928830091</v>
      </c>
    </row>
    <row r="49" spans="1:17" ht="15" customHeight="1" x14ac:dyDescent="0.15">
      <c r="A49" s="3" t="s">
        <v>104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2.9386804936677607E-6</v>
      </c>
    </row>
    <row r="50" spans="1:17" ht="15" customHeight="1" x14ac:dyDescent="0.15">
      <c r="A50" s="3" t="s">
        <v>105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0.92897841542375126</v>
      </c>
      <c r="M50" s="20">
        <f t="shared" si="10"/>
        <v>1.2870347863458727</v>
      </c>
      <c r="N50" s="20">
        <f t="shared" si="10"/>
        <v>1.2536867295487193</v>
      </c>
      <c r="O50" s="20">
        <f t="shared" si="10"/>
        <v>1.2792629437282461</v>
      </c>
      <c r="P50" s="20">
        <f t="shared" si="10"/>
        <v>1.2419646421691608</v>
      </c>
      <c r="Q50" s="20">
        <f t="shared" si="8"/>
        <v>1.1984115374006747</v>
      </c>
    </row>
    <row r="51" spans="1:17" ht="15" customHeight="1" x14ac:dyDescent="0.15">
      <c r="A51" s="3" t="s">
        <v>106</v>
      </c>
      <c r="B51" s="20">
        <f t="shared" si="9"/>
        <v>8.9945673087272482</v>
      </c>
      <c r="C51" s="20">
        <f t="shared" si="10"/>
        <v>7.5999744464347092</v>
      </c>
      <c r="D51" s="20">
        <f t="shared" si="10"/>
        <v>9.5519889996261682</v>
      </c>
      <c r="E51" s="20">
        <f t="shared" si="10"/>
        <v>11.697072320124779</v>
      </c>
      <c r="F51" s="20">
        <f t="shared" si="10"/>
        <v>6.198166869069861</v>
      </c>
      <c r="G51" s="20">
        <f t="shared" si="10"/>
        <v>8.6171100546685704</v>
      </c>
      <c r="H51" s="20">
        <f t="shared" si="10"/>
        <v>9.8409289489478198</v>
      </c>
      <c r="I51" s="20">
        <f t="shared" si="10"/>
        <v>10.666624899335526</v>
      </c>
      <c r="J51" s="20">
        <f t="shared" si="10"/>
        <v>11.811919486878455</v>
      </c>
      <c r="K51" s="20">
        <f t="shared" si="10"/>
        <v>12.522913681555469</v>
      </c>
      <c r="L51" s="20">
        <f t="shared" si="10"/>
        <v>16.174430060957206</v>
      </c>
      <c r="M51" s="20">
        <f t="shared" si="10"/>
        <v>16.739150596563373</v>
      </c>
      <c r="N51" s="20">
        <f t="shared" si="10"/>
        <v>14.384914897261755</v>
      </c>
      <c r="O51" s="20">
        <f t="shared" si="10"/>
        <v>13.757999228681161</v>
      </c>
      <c r="P51" s="20">
        <f t="shared" si="10"/>
        <v>12.974015788066017</v>
      </c>
      <c r="Q51" s="20">
        <f t="shared" si="8"/>
        <v>11.53818236381464</v>
      </c>
    </row>
    <row r="52" spans="1:17" ht="15" customHeight="1" x14ac:dyDescent="0.15">
      <c r="A52" s="3" t="s">
        <v>107</v>
      </c>
      <c r="B52" s="20">
        <f t="shared" si="9"/>
        <v>7.2986819592131393</v>
      </c>
      <c r="C52" s="20">
        <f t="shared" si="10"/>
        <v>5.9402299799232807</v>
      </c>
      <c r="D52" s="20">
        <f t="shared" si="10"/>
        <v>7.9203340844150203</v>
      </c>
      <c r="E52" s="20">
        <f t="shared" si="10"/>
        <v>10.233307545172536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10.374703795723562</v>
      </c>
      <c r="K52" s="20">
        <f t="shared" si="10"/>
        <v>10.988892534781721</v>
      </c>
      <c r="L52" s="20">
        <f t="shared" si="10"/>
        <v>14.348772878905805</v>
      </c>
      <c r="M52" s="20">
        <f t="shared" si="10"/>
        <v>14.726592548095137</v>
      </c>
      <c r="N52" s="20">
        <f t="shared" si="10"/>
        <v>12.537264661455508</v>
      </c>
      <c r="O52" s="20">
        <f t="shared" si="10"/>
        <v>11.886668366333039</v>
      </c>
      <c r="P52" s="20">
        <f t="shared" si="10"/>
        <v>11.219767845210885</v>
      </c>
      <c r="Q52" s="20">
        <f t="shared" si="8"/>
        <v>9.9510627414750488</v>
      </c>
    </row>
    <row r="53" spans="1:17" ht="15" customHeight="1" x14ac:dyDescent="0.15">
      <c r="A53" s="3" t="s">
        <v>108</v>
      </c>
      <c r="B53" s="20">
        <f t="shared" si="9"/>
        <v>1.6958853495141084</v>
      </c>
      <c r="C53" s="20">
        <f t="shared" si="10"/>
        <v>1.6597444665114285</v>
      </c>
      <c r="D53" s="20">
        <f t="shared" si="10"/>
        <v>1.6316549152111468</v>
      </c>
      <c r="E53" s="20">
        <f t="shared" si="10"/>
        <v>1.4637647749522416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1.437215691154893</v>
      </c>
      <c r="K53" s="20">
        <f t="shared" si="10"/>
        <v>1.5340211467737488</v>
      </c>
      <c r="L53" s="20">
        <f t="shared" si="10"/>
        <v>1.8256571820514025</v>
      </c>
      <c r="M53" s="20">
        <f t="shared" si="10"/>
        <v>2.0125580484682359</v>
      </c>
      <c r="N53" s="20">
        <f t="shared" si="10"/>
        <v>1.847650235806247</v>
      </c>
      <c r="O53" s="20">
        <f t="shared" si="10"/>
        <v>1.8713308623481237</v>
      </c>
      <c r="P53" s="20">
        <f t="shared" si="10"/>
        <v>1.7542479428551316</v>
      </c>
      <c r="Q53" s="20">
        <f t="shared" si="8"/>
        <v>1.5871196223395907</v>
      </c>
    </row>
    <row r="54" spans="1:17" ht="15" customHeight="1" x14ac:dyDescent="0.15">
      <c r="A54" s="3" t="s">
        <v>109</v>
      </c>
      <c r="B54" s="20">
        <f t="shared" si="9"/>
        <v>6.8230643698452345E-2</v>
      </c>
      <c r="C54" s="20">
        <f t="shared" si="10"/>
        <v>6.7750855912773605E-2</v>
      </c>
      <c r="D54" s="20">
        <f t="shared" si="10"/>
        <v>7.6529688229340295E-2</v>
      </c>
      <c r="E54" s="20">
        <f t="shared" si="10"/>
        <v>6.1730649395643593E-2</v>
      </c>
      <c r="F54" s="20">
        <f t="shared" si="10"/>
        <v>6.2960515304525469E-2</v>
      </c>
      <c r="G54" s="20">
        <f t="shared" si="10"/>
        <v>6.2713426793418556E-2</v>
      </c>
      <c r="H54" s="20">
        <f t="shared" si="10"/>
        <v>6.5261777942267868E-2</v>
      </c>
      <c r="I54" s="20">
        <f t="shared" si="10"/>
        <v>6.1837603268952254E-2</v>
      </c>
      <c r="J54" s="20">
        <f t="shared" si="10"/>
        <v>6.0602580386305345E-2</v>
      </c>
      <c r="K54" s="20">
        <f t="shared" si="10"/>
        <v>5.7591972817406328E-2</v>
      </c>
      <c r="L54" s="20">
        <f t="shared" si="10"/>
        <v>5.6446748983318563E-2</v>
      </c>
      <c r="M54" s="20">
        <f t="shared" si="10"/>
        <v>5.0654695189849781E-2</v>
      </c>
      <c r="N54" s="20">
        <f t="shared" si="10"/>
        <v>5.0424871234573135E-2</v>
      </c>
      <c r="O54" s="20">
        <f t="shared" si="10"/>
        <v>5.2407723321077154E-2</v>
      </c>
      <c r="P54" s="20">
        <f t="shared" si="10"/>
        <v>5.6322341536440744E-2</v>
      </c>
      <c r="Q54" s="20">
        <f t="shared" si="8"/>
        <v>5.6164061594978248E-2</v>
      </c>
    </row>
    <row r="55" spans="1:17" ht="15" customHeight="1" x14ac:dyDescent="0.15">
      <c r="A55" s="3" t="s">
        <v>110</v>
      </c>
      <c r="B55" s="20">
        <f t="shared" si="9"/>
        <v>3.6510223833174718</v>
      </c>
      <c r="C55" s="20">
        <f t="shared" si="10"/>
        <v>4.123452289556524</v>
      </c>
      <c r="D55" s="20">
        <f t="shared" si="10"/>
        <v>3.9254098657552543</v>
      </c>
      <c r="E55" s="20">
        <f t="shared" si="10"/>
        <v>3.1590334860255371</v>
      </c>
      <c r="F55" s="20">
        <f t="shared" si="10"/>
        <v>2.5627706014743783</v>
      </c>
      <c r="G55" s="20">
        <f t="shared" si="10"/>
        <v>1.4515484777272869</v>
      </c>
      <c r="H55" s="20">
        <f t="shared" si="10"/>
        <v>1.534764684076922</v>
      </c>
      <c r="I55" s="20">
        <f t="shared" si="10"/>
        <v>1.6520274141172624</v>
      </c>
      <c r="J55" s="20">
        <f t="shared" si="10"/>
        <v>1.5244755279191398</v>
      </c>
      <c r="K55" s="20">
        <f t="shared" si="10"/>
        <v>1.6430434997669447</v>
      </c>
      <c r="L55" s="20">
        <f t="shared" si="10"/>
        <v>1.7427589100985754</v>
      </c>
      <c r="M55" s="20">
        <f t="shared" si="10"/>
        <v>1.6556353613598602</v>
      </c>
      <c r="N55" s="20">
        <f t="shared" si="10"/>
        <v>1.7783606327620876</v>
      </c>
      <c r="O55" s="20">
        <f t="shared" si="10"/>
        <v>1.8552763305053459</v>
      </c>
      <c r="P55" s="20">
        <f t="shared" si="10"/>
        <v>1.7388774582170419</v>
      </c>
      <c r="Q55" s="20">
        <f t="shared" si="8"/>
        <v>1.6782686752116835</v>
      </c>
    </row>
    <row r="56" spans="1:17" ht="15" customHeight="1" x14ac:dyDescent="0.15">
      <c r="A56" s="3" t="s">
        <v>111</v>
      </c>
      <c r="B56" s="20">
        <f t="shared" si="9"/>
        <v>1.6645137909650949</v>
      </c>
      <c r="C56" s="20">
        <f t="shared" si="10"/>
        <v>1.4187495281301863</v>
      </c>
      <c r="D56" s="20">
        <f t="shared" si="10"/>
        <v>1.6356973612361203</v>
      </c>
      <c r="E56" s="20">
        <f t="shared" si="10"/>
        <v>1.3230897535581487</v>
      </c>
      <c r="F56" s="20">
        <f t="shared" si="10"/>
        <v>1.451112239205961</v>
      </c>
      <c r="G56" s="20">
        <f t="shared" si="10"/>
        <v>1.3752525372188644</v>
      </c>
      <c r="H56" s="20">
        <f t="shared" si="10"/>
        <v>1.5659760696790721</v>
      </c>
      <c r="I56" s="20">
        <f t="shared" si="10"/>
        <v>1.5475302799781854</v>
      </c>
      <c r="J56" s="20">
        <f t="shared" si="10"/>
        <v>1.4634133396642495</v>
      </c>
      <c r="K56" s="20">
        <f t="shared" si="10"/>
        <v>1.500084055612751</v>
      </c>
      <c r="L56" s="20">
        <f t="shared" si="10"/>
        <v>1.6264639215767196</v>
      </c>
      <c r="M56" s="20">
        <f t="shared" si="10"/>
        <v>1.7052868432362509</v>
      </c>
      <c r="N56" s="20">
        <f t="shared" si="10"/>
        <v>1.7150431211687176</v>
      </c>
      <c r="O56" s="20">
        <f t="shared" si="10"/>
        <v>1.819443074910488</v>
      </c>
      <c r="P56" s="20">
        <f t="shared" si="10"/>
        <v>1.8784904372961546</v>
      </c>
      <c r="Q56" s="20">
        <f t="shared" si="10"/>
        <v>1.7955690457969256</v>
      </c>
    </row>
    <row r="57" spans="1:17" ht="15" customHeight="1" x14ac:dyDescent="0.15">
      <c r="A57" s="4" t="s">
        <v>112</v>
      </c>
      <c r="B57" s="20">
        <f t="shared" si="9"/>
        <v>1.0603746542888195</v>
      </c>
      <c r="C57" s="20">
        <f t="shared" si="10"/>
        <v>0.95347552115259138</v>
      </c>
      <c r="D57" s="20">
        <f t="shared" si="10"/>
        <v>1.1256076483215476</v>
      </c>
      <c r="E57" s="20">
        <f t="shared" si="10"/>
        <v>0.92299450036300612</v>
      </c>
      <c r="F57" s="20">
        <f t="shared" si="10"/>
        <v>0.98009064867241336</v>
      </c>
      <c r="G57" s="20">
        <f t="shared" si="10"/>
        <v>0.90409531346903949</v>
      </c>
      <c r="H57" s="20">
        <f t="shared" si="10"/>
        <v>0.96125584214815929</v>
      </c>
      <c r="I57" s="20">
        <f t="shared" si="10"/>
        <v>0.94873479464390831</v>
      </c>
      <c r="J57" s="20">
        <f t="shared" si="10"/>
        <v>0.98820616115838034</v>
      </c>
      <c r="K57" s="20">
        <f t="shared" si="10"/>
        <v>1.007869190631032</v>
      </c>
      <c r="L57" s="20">
        <f t="shared" si="10"/>
        <v>1.2659030204278372</v>
      </c>
      <c r="M57" s="20">
        <f t="shared" si="10"/>
        <v>1.5860650942990207</v>
      </c>
      <c r="N57" s="20">
        <f t="shared" si="10"/>
        <v>1.2727225897680177</v>
      </c>
      <c r="O57" s="20">
        <f t="shared" si="10"/>
        <v>1.3887517675552874</v>
      </c>
      <c r="P57" s="20">
        <f t="shared" si="10"/>
        <v>1.4613001642948065</v>
      </c>
      <c r="Q57" s="20">
        <f t="shared" si="10"/>
        <v>1.3755934004053849</v>
      </c>
    </row>
    <row r="58" spans="1:17" ht="15" customHeight="1" x14ac:dyDescent="0.15">
      <c r="A58" s="3" t="s">
        <v>113</v>
      </c>
      <c r="B58" s="20">
        <f t="shared" si="9"/>
        <v>10.257409329106739</v>
      </c>
      <c r="C58" s="20">
        <f t="shared" si="10"/>
        <v>11.055549461353282</v>
      </c>
      <c r="D58" s="20">
        <f t="shared" si="10"/>
        <v>10.224863195835495</v>
      </c>
      <c r="E58" s="20">
        <f t="shared" si="10"/>
        <v>9.4047409244847842</v>
      </c>
      <c r="F58" s="20">
        <f t="shared" si="10"/>
        <v>9.0012626512535352</v>
      </c>
      <c r="G58" s="20">
        <f t="shared" si="10"/>
        <v>8.1313154188712424</v>
      </c>
      <c r="H58" s="20">
        <f t="shared" si="10"/>
        <v>8.472442206755515</v>
      </c>
      <c r="I58" s="20">
        <f t="shared" si="10"/>
        <v>7.1374486594642796</v>
      </c>
      <c r="J58" s="20">
        <f t="shared" si="10"/>
        <v>8.4986036264866431</v>
      </c>
      <c r="K58" s="20">
        <f t="shared" si="10"/>
        <v>10.907482733662519</v>
      </c>
      <c r="L58" s="20">
        <f t="shared" si="10"/>
        <v>11.933026740620644</v>
      </c>
      <c r="M58" s="20">
        <f t="shared" si="10"/>
        <v>10.118873200505062</v>
      </c>
      <c r="N58" s="20">
        <f t="shared" si="10"/>
        <v>11.081077914068826</v>
      </c>
      <c r="O58" s="20">
        <f t="shared" si="10"/>
        <v>10.31946976696776</v>
      </c>
      <c r="P58" s="20">
        <f t="shared" si="10"/>
        <v>10.279737405092748</v>
      </c>
      <c r="Q58" s="20">
        <f t="shared" si="10"/>
        <v>9.1100241389093117</v>
      </c>
    </row>
    <row r="59" spans="1:17" ht="15" customHeight="1" x14ac:dyDescent="0.15">
      <c r="A59" s="3" t="s">
        <v>114</v>
      </c>
      <c r="B59" s="20">
        <f t="shared" si="9"/>
        <v>3.8338999983345716</v>
      </c>
      <c r="C59" s="20">
        <f t="shared" si="10"/>
        <v>3.8680501038898161</v>
      </c>
      <c r="D59" s="20">
        <f t="shared" si="10"/>
        <v>3.7907994885263556</v>
      </c>
      <c r="E59" s="20">
        <f t="shared" si="10"/>
        <v>3.5691062137087788</v>
      </c>
      <c r="F59" s="20">
        <f t="shared" si="10"/>
        <v>4.6063728170092677</v>
      </c>
      <c r="G59" s="20">
        <f t="shared" si="10"/>
        <v>4.0024740435707056</v>
      </c>
      <c r="H59" s="20">
        <f t="shared" si="10"/>
        <v>3.7338982180412601</v>
      </c>
      <c r="I59" s="20">
        <f t="shared" si="10"/>
        <v>5.4250978485574555</v>
      </c>
      <c r="J59" s="20">
        <f t="shared" si="10"/>
        <v>8.2556160593445682</v>
      </c>
      <c r="K59" s="20">
        <f t="shared" si="10"/>
        <v>7.47442890722097</v>
      </c>
      <c r="L59" s="20">
        <f t="shared" si="10"/>
        <v>5.0182491999894472</v>
      </c>
      <c r="M59" s="20">
        <f t="shared" si="10"/>
        <v>4.4079647256863224</v>
      </c>
      <c r="N59" s="20">
        <f t="shared" si="10"/>
        <v>4.1873149529045914</v>
      </c>
      <c r="O59" s="20">
        <f t="shared" si="10"/>
        <v>4.3589882797383224</v>
      </c>
      <c r="P59" s="20">
        <f t="shared" si="10"/>
        <v>4.9938521069959023</v>
      </c>
      <c r="Q59" s="20">
        <f t="shared" si="10"/>
        <v>5.8542159397673936</v>
      </c>
    </row>
    <row r="60" spans="1:17" ht="15" customHeight="1" x14ac:dyDescent="0.15">
      <c r="A60" s="3" t="s">
        <v>115</v>
      </c>
      <c r="B60" s="20">
        <f t="shared" si="9"/>
        <v>1.7106505502723135</v>
      </c>
      <c r="C60" s="20">
        <f t="shared" si="10"/>
        <v>2.2446628345216544</v>
      </c>
      <c r="D60" s="20">
        <f t="shared" si="10"/>
        <v>2.4738026944628402</v>
      </c>
      <c r="E60" s="20">
        <f t="shared" si="10"/>
        <v>3.062851810982361</v>
      </c>
      <c r="F60" s="20">
        <f t="shared" si="10"/>
        <v>2.985865970156163</v>
      </c>
      <c r="G60" s="20">
        <f t="shared" si="10"/>
        <v>7.571663946117356</v>
      </c>
      <c r="H60" s="20">
        <f t="shared" si="10"/>
        <v>1.6063530543968432</v>
      </c>
      <c r="I60" s="20">
        <f t="shared" si="10"/>
        <v>1.3631995644489199</v>
      </c>
      <c r="J60" s="20">
        <f t="shared" si="10"/>
        <v>1.9849588400635474</v>
      </c>
      <c r="K60" s="20">
        <f t="shared" si="10"/>
        <v>1.1232878899075018</v>
      </c>
      <c r="L60" s="20">
        <f t="shared" si="10"/>
        <v>1.1014676532034104</v>
      </c>
      <c r="M60" s="20">
        <f t="shared" si="10"/>
        <v>1.4039712699104503</v>
      </c>
      <c r="N60" s="20">
        <f t="shared" si="10"/>
        <v>0.52617055167796623</v>
      </c>
      <c r="O60" s="20">
        <f t="shared" si="10"/>
        <v>0.53274383889581101</v>
      </c>
      <c r="P60" s="20">
        <f t="shared" si="10"/>
        <v>0.80564625381667265</v>
      </c>
      <c r="Q60" s="20">
        <f t="shared" si="10"/>
        <v>1.368907902282291</v>
      </c>
    </row>
    <row r="61" spans="1:17" ht="15" customHeight="1" x14ac:dyDescent="0.15">
      <c r="A61" s="3" t="s">
        <v>116</v>
      </c>
      <c r="B61" s="20">
        <f t="shared" si="9"/>
        <v>0.13363764743584136</v>
      </c>
      <c r="C61" s="20">
        <f t="shared" ref="C61:Q67" si="11">+C25/C$32*100</f>
        <v>8.2533254354395708E-2</v>
      </c>
      <c r="D61" s="20">
        <f t="shared" si="11"/>
        <v>9.8652085157218003E-2</v>
      </c>
      <c r="E61" s="20">
        <f t="shared" si="11"/>
        <v>6.0796274384498146E-2</v>
      </c>
      <c r="F61" s="20">
        <f t="shared" si="11"/>
        <v>2.6324718445945788E-2</v>
      </c>
      <c r="G61" s="20">
        <f t="shared" si="11"/>
        <v>1.6052315366489121E-2</v>
      </c>
      <c r="H61" s="20">
        <f t="shared" si="11"/>
        <v>2.5294577166944859E-2</v>
      </c>
      <c r="I61" s="20">
        <f t="shared" si="11"/>
        <v>3.1159442255271515E-2</v>
      </c>
      <c r="J61" s="20">
        <f t="shared" si="11"/>
        <v>1.3325892427848198E-2</v>
      </c>
      <c r="K61" s="20">
        <f t="shared" si="11"/>
        <v>3.4983816222034524E-2</v>
      </c>
      <c r="L61" s="20">
        <f t="shared" si="11"/>
        <v>2.6335431141685059E-2</v>
      </c>
      <c r="M61" s="20">
        <f t="shared" si="11"/>
        <v>2.1367534319897147E-3</v>
      </c>
      <c r="N61" s="20">
        <f t="shared" si="11"/>
        <v>0.58183659302015367</v>
      </c>
      <c r="O61" s="20">
        <f t="shared" si="11"/>
        <v>9.250022112389461E-2</v>
      </c>
      <c r="P61" s="20">
        <f t="shared" si="11"/>
        <v>1.8051068277263205E-3</v>
      </c>
      <c r="Q61" s="20">
        <f t="shared" si="11"/>
        <v>3.2325485430345366E-3</v>
      </c>
    </row>
    <row r="62" spans="1:17" ht="15" customHeight="1" x14ac:dyDescent="0.15">
      <c r="A62" s="3" t="s">
        <v>117</v>
      </c>
      <c r="B62" s="20">
        <f t="shared" si="9"/>
        <v>2.5442194199093295</v>
      </c>
      <c r="C62" s="20">
        <f t="shared" si="11"/>
        <v>3.2408803369174817</v>
      </c>
      <c r="D62" s="20">
        <f t="shared" si="11"/>
        <v>2.9469123981785414</v>
      </c>
      <c r="E62" s="20">
        <f t="shared" si="11"/>
        <v>3.1654473662282268</v>
      </c>
      <c r="F62" s="20">
        <f t="shared" si="11"/>
        <v>6.3179030172197654</v>
      </c>
      <c r="G62" s="20">
        <f t="shared" si="11"/>
        <v>5.8287625956046965</v>
      </c>
      <c r="H62" s="20">
        <f t="shared" si="11"/>
        <v>4.0687860377707583</v>
      </c>
      <c r="I62" s="20">
        <f t="shared" si="11"/>
        <v>5.2619266205970749</v>
      </c>
      <c r="J62" s="20">
        <f t="shared" si="11"/>
        <v>3.7631242326361036</v>
      </c>
      <c r="K62" s="20">
        <f t="shared" si="11"/>
        <v>5.1561731742815731</v>
      </c>
      <c r="L62" s="20">
        <f t="shared" si="11"/>
        <v>2.2448328470682011</v>
      </c>
      <c r="M62" s="20">
        <f t="shared" si="11"/>
        <v>1.4060110359526192</v>
      </c>
      <c r="N62" s="20">
        <f t="shared" si="11"/>
        <v>1.4307002162657032</v>
      </c>
      <c r="O62" s="20">
        <f t="shared" si="11"/>
        <v>2.5165199046872884</v>
      </c>
      <c r="P62" s="20">
        <f t="shared" si="11"/>
        <v>3.2131623576259596</v>
      </c>
      <c r="Q62" s="20">
        <f t="shared" si="11"/>
        <v>2.5003498499127712</v>
      </c>
    </row>
    <row r="63" spans="1:17" ht="15" customHeight="1" x14ac:dyDescent="0.15">
      <c r="A63" s="3" t="s">
        <v>118</v>
      </c>
      <c r="B63" s="20">
        <f t="shared" si="9"/>
        <v>3.5779232571401844</v>
      </c>
      <c r="C63" s="20">
        <f t="shared" si="11"/>
        <v>3.3138941306844103</v>
      </c>
      <c r="D63" s="20">
        <f t="shared" si="11"/>
        <v>2.8111265336862528</v>
      </c>
      <c r="E63" s="20">
        <f t="shared" si="11"/>
        <v>2.3635620155748231</v>
      </c>
      <c r="F63" s="20">
        <f t="shared" si="11"/>
        <v>2.9553768230073394</v>
      </c>
      <c r="G63" s="20">
        <f t="shared" si="11"/>
        <v>3.0846566795701942</v>
      </c>
      <c r="H63" s="20">
        <f t="shared" si="11"/>
        <v>3.3689900394200363</v>
      </c>
      <c r="I63" s="20">
        <f t="shared" si="11"/>
        <v>2.5390259278588689</v>
      </c>
      <c r="J63" s="20">
        <f t="shared" si="11"/>
        <v>2.7203122794720058</v>
      </c>
      <c r="K63" s="20">
        <f t="shared" si="11"/>
        <v>2.3724037317433129</v>
      </c>
      <c r="L63" s="20">
        <f t="shared" si="11"/>
        <v>2.4847046840121205</v>
      </c>
      <c r="M63" s="20">
        <f t="shared" si="11"/>
        <v>4.1553186369149762</v>
      </c>
      <c r="N63" s="20">
        <f t="shared" si="11"/>
        <v>3.9828658114848281</v>
      </c>
      <c r="O63" s="20">
        <f t="shared" si="11"/>
        <v>3.8074481540794922</v>
      </c>
      <c r="P63" s="20">
        <f t="shared" si="11"/>
        <v>3.3993200162579957</v>
      </c>
      <c r="Q63" s="20">
        <f t="shared" si="11"/>
        <v>4.1313204625788718</v>
      </c>
    </row>
    <row r="64" spans="1:17" ht="15" customHeight="1" x14ac:dyDescent="0.15">
      <c r="A64" s="3" t="s">
        <v>119</v>
      </c>
      <c r="B64" s="20">
        <f t="shared" si="9"/>
        <v>5.8318668976859449</v>
      </c>
      <c r="C64" s="20">
        <f t="shared" si="11"/>
        <v>6.4755021425279322</v>
      </c>
      <c r="D64" s="20">
        <f t="shared" si="11"/>
        <v>5.6374592252855509</v>
      </c>
      <c r="E64" s="20">
        <f t="shared" si="11"/>
        <v>4.9189715590689627</v>
      </c>
      <c r="F64" s="20">
        <f t="shared" si="11"/>
        <v>5.8509752718517589</v>
      </c>
      <c r="G64" s="20">
        <f t="shared" si="11"/>
        <v>7.7273479629871344</v>
      </c>
      <c r="H64" s="20">
        <f t="shared" si="11"/>
        <v>8.6286789680071951</v>
      </c>
      <c r="I64" s="20">
        <f t="shared" si="11"/>
        <v>8.2351245185745139</v>
      </c>
      <c r="J64" s="20">
        <f t="shared" si="11"/>
        <v>7.4692762398955006</v>
      </c>
      <c r="K64" s="20">
        <f t="shared" si="11"/>
        <v>7.6292503147977291</v>
      </c>
      <c r="L64" s="20">
        <f t="shared" si="11"/>
        <v>6.5993966765753944</v>
      </c>
      <c r="M64" s="20">
        <f t="shared" si="11"/>
        <v>6.2582355932809559</v>
      </c>
      <c r="N64" s="20">
        <f t="shared" si="11"/>
        <v>5.5059811699579493</v>
      </c>
      <c r="O64" s="20">
        <f t="shared" si="11"/>
        <v>5.6422051544871588</v>
      </c>
      <c r="P64" s="20">
        <f t="shared" si="11"/>
        <v>5.4644434569841538</v>
      </c>
      <c r="Q64" s="20">
        <f t="shared" si="11"/>
        <v>6.8332197141498465</v>
      </c>
    </row>
    <row r="65" spans="1:17" ht="15" customHeight="1" x14ac:dyDescent="0.15">
      <c r="A65" s="3" t="s">
        <v>120</v>
      </c>
      <c r="B65" s="20">
        <f t="shared" si="9"/>
        <v>6.0909947731508822</v>
      </c>
      <c r="C65" s="20">
        <f t="shared" si="11"/>
        <v>5.9856088409275765</v>
      </c>
      <c r="D65" s="20">
        <f t="shared" si="11"/>
        <v>5.7003751307900439</v>
      </c>
      <c r="E65" s="20">
        <f t="shared" si="11"/>
        <v>11.435441421893573</v>
      </c>
      <c r="F65" s="20">
        <f t="shared" si="11"/>
        <v>12.688861326671111</v>
      </c>
      <c r="G65" s="20">
        <f t="shared" si="11"/>
        <v>10.623216911348662</v>
      </c>
      <c r="H65" s="20">
        <f t="shared" si="11"/>
        <v>12.252539879200411</v>
      </c>
      <c r="I65" s="20">
        <f t="shared" si="11"/>
        <v>13.2386115559679</v>
      </c>
      <c r="J65" s="20">
        <f t="shared" si="11"/>
        <v>9.4167633598637419</v>
      </c>
      <c r="K65" s="20">
        <f t="shared" si="11"/>
        <v>5.5584138729349242</v>
      </c>
      <c r="L65" s="20">
        <f t="shared" si="11"/>
        <v>3.7921395558436952</v>
      </c>
      <c r="M65" s="20">
        <f t="shared" si="11"/>
        <v>2.6207811243141932</v>
      </c>
      <c r="N65" s="20">
        <f t="shared" si="11"/>
        <v>6.9514361357186347</v>
      </c>
      <c r="O65" s="20">
        <f t="shared" si="11"/>
        <v>7.2947155590994486</v>
      </c>
      <c r="P65" s="20">
        <f t="shared" si="11"/>
        <v>8.8916553822419004</v>
      </c>
      <c r="Q65" s="20">
        <f t="shared" si="11"/>
        <v>9.8245966264300577</v>
      </c>
    </row>
    <row r="66" spans="1:17" ht="15" customHeight="1" x14ac:dyDescent="0.15">
      <c r="A66" s="3" t="s">
        <v>211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0.47857945088895992</v>
      </c>
      <c r="O66" s="20">
        <f t="shared" si="11"/>
        <v>0.48124298048771319</v>
      </c>
      <c r="P66" s="20">
        <f t="shared" si="11"/>
        <v>0.62276185556558061</v>
      </c>
      <c r="Q66" s="20">
        <f t="shared" si="11"/>
        <v>0.7052833184802626</v>
      </c>
    </row>
    <row r="67" spans="1:17" ht="15" customHeight="1" x14ac:dyDescent="0.15">
      <c r="A67" s="3" t="s">
        <v>212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1.3069569731549413</v>
      </c>
      <c r="O67" s="20">
        <f t="shared" si="11"/>
        <v>2.9210118847065152</v>
      </c>
      <c r="P67" s="20">
        <f t="shared" si="11"/>
        <v>5.1713302102979535</v>
      </c>
      <c r="Q67" s="20">
        <f t="shared" si="11"/>
        <v>3.6386741872594213</v>
      </c>
    </row>
    <row r="68" spans="1:17" ht="15" customHeight="1" x14ac:dyDescent="0.15">
      <c r="A68" s="3" t="s">
        <v>0</v>
      </c>
      <c r="B68" s="21">
        <f t="shared" ref="B68:P68" si="12">SUM(B40:B65)-B52-B53</f>
        <v>100</v>
      </c>
      <c r="C68" s="21">
        <f t="shared" si="12"/>
        <v>100.00000000000003</v>
      </c>
      <c r="D68" s="21">
        <f t="shared" si="12"/>
        <v>100.00000000000003</v>
      </c>
      <c r="E68" s="21">
        <f t="shared" si="12"/>
        <v>100</v>
      </c>
      <c r="F68" s="21">
        <f t="shared" si="12"/>
        <v>100.00000000000003</v>
      </c>
      <c r="G68" s="21">
        <f t="shared" si="12"/>
        <v>100</v>
      </c>
      <c r="H68" s="21">
        <f t="shared" si="12"/>
        <v>100.00000000000001</v>
      </c>
      <c r="I68" s="21">
        <f t="shared" si="12"/>
        <v>100</v>
      </c>
      <c r="J68" s="21">
        <f t="shared" si="12"/>
        <v>99.999999999999972</v>
      </c>
      <c r="K68" s="21">
        <f t="shared" si="12"/>
        <v>100</v>
      </c>
      <c r="L68" s="21">
        <f t="shared" si="12"/>
        <v>99.999999999999986</v>
      </c>
      <c r="M68" s="21">
        <f t="shared" si="12"/>
        <v>100</v>
      </c>
      <c r="N68" s="21">
        <f t="shared" si="12"/>
        <v>100.00000000000001</v>
      </c>
      <c r="O68" s="21">
        <f t="shared" si="12"/>
        <v>100.00000000000001</v>
      </c>
      <c r="P68" s="21">
        <f t="shared" si="12"/>
        <v>100.00000000000004</v>
      </c>
      <c r="Q68" s="21">
        <f>SUM(Q40:Q65)-Q52-Q53</f>
        <v>99.999999999999986</v>
      </c>
    </row>
    <row r="69" spans="1:17" ht="15" customHeight="1" x14ac:dyDescent="0.15">
      <c r="A69" s="3" t="s">
        <v>1</v>
      </c>
      <c r="B69" s="20">
        <f>+B33/$B$32*100</f>
        <v>59.643487298392806</v>
      </c>
      <c r="C69" s="20">
        <f t="shared" ref="C69:P72" si="13">+C33/C$32*100</f>
        <v>57.237641555984155</v>
      </c>
      <c r="D69" s="20">
        <f t="shared" si="13"/>
        <v>59.629294372764782</v>
      </c>
      <c r="E69" s="20">
        <f t="shared" si="13"/>
        <v>56.613964673727303</v>
      </c>
      <c r="F69" s="20">
        <f t="shared" si="13"/>
        <v>50.573083915032356</v>
      </c>
      <c r="G69" s="20">
        <f t="shared" si="13"/>
        <v>49.28361379814833</v>
      </c>
      <c r="H69" s="20">
        <f t="shared" si="13"/>
        <v>53.781020423336876</v>
      </c>
      <c r="I69" s="20">
        <f t="shared" si="13"/>
        <v>52.620113373536356</v>
      </c>
      <c r="J69" s="20">
        <f t="shared" si="13"/>
        <v>53.901924441068275</v>
      </c>
      <c r="K69" s="20">
        <f t="shared" si="13"/>
        <v>55.592578813218708</v>
      </c>
      <c r="L69" s="20">
        <f t="shared" si="13"/>
        <v>62.164721359442268</v>
      </c>
      <c r="M69" s="20">
        <f t="shared" si="13"/>
        <v>64.679720361108295</v>
      </c>
      <c r="N69" s="20">
        <f t="shared" si="13"/>
        <v>60.986490311202523</v>
      </c>
      <c r="O69" s="20">
        <f t="shared" si="13"/>
        <v>60.371937947949704</v>
      </c>
      <c r="P69" s="20">
        <f t="shared" si="13"/>
        <v>57.871709854348943</v>
      </c>
      <c r="Q69" s="20">
        <f>+Q33/Q$32*100</f>
        <v>55.524701696012421</v>
      </c>
    </row>
    <row r="70" spans="1:17" ht="15" customHeight="1" x14ac:dyDescent="0.15">
      <c r="A70" s="3" t="s">
        <v>152</v>
      </c>
      <c r="B70" s="20">
        <f>+B34/$B$32*100</f>
        <v>40.356512701607194</v>
      </c>
      <c r="C70" s="20">
        <f t="shared" si="13"/>
        <v>42.762358444015852</v>
      </c>
      <c r="D70" s="20">
        <f t="shared" si="13"/>
        <v>40.370705627235218</v>
      </c>
      <c r="E70" s="20">
        <f t="shared" si="13"/>
        <v>43.386035326272697</v>
      </c>
      <c r="F70" s="20">
        <f t="shared" si="13"/>
        <v>49.426916084967637</v>
      </c>
      <c r="G70" s="20">
        <f t="shared" si="13"/>
        <v>50.71638620185167</v>
      </c>
      <c r="H70" s="20">
        <f t="shared" si="13"/>
        <v>46.218979576663116</v>
      </c>
      <c r="I70" s="20">
        <f t="shared" si="13"/>
        <v>47.379886626463644</v>
      </c>
      <c r="J70" s="20">
        <f t="shared" si="13"/>
        <v>46.098075558931725</v>
      </c>
      <c r="K70" s="20">
        <f t="shared" si="13"/>
        <v>44.407421186781292</v>
      </c>
      <c r="L70" s="20">
        <f t="shared" si="13"/>
        <v>37.835278640557732</v>
      </c>
      <c r="M70" s="20">
        <f t="shared" si="13"/>
        <v>35.320279638891698</v>
      </c>
      <c r="N70" s="20">
        <f t="shared" si="13"/>
        <v>39.013509688797477</v>
      </c>
      <c r="O70" s="20">
        <f t="shared" si="13"/>
        <v>39.628062052050304</v>
      </c>
      <c r="P70" s="20">
        <f t="shared" si="13"/>
        <v>42.128290145651057</v>
      </c>
      <c r="Q70" s="20">
        <f>+Q34/Q$32*100</f>
        <v>44.475298303987572</v>
      </c>
    </row>
    <row r="71" spans="1:17" ht="15" customHeight="1" x14ac:dyDescent="0.15">
      <c r="A71" s="3" t="s">
        <v>3</v>
      </c>
      <c r="B71" s="20">
        <f>+B35/$B$32*100</f>
        <v>64.432276832697099</v>
      </c>
      <c r="C71" s="20">
        <f t="shared" si="13"/>
        <v>64.567326808853522</v>
      </c>
      <c r="D71" s="20">
        <f t="shared" si="13"/>
        <v>63.760520440151637</v>
      </c>
      <c r="E71" s="20">
        <f t="shared" si="13"/>
        <v>58.130496582589721</v>
      </c>
      <c r="F71" s="20">
        <f t="shared" si="13"/>
        <v>61.709872075279229</v>
      </c>
      <c r="G71" s="20">
        <f t="shared" si="13"/>
        <v>62.861977688230489</v>
      </c>
      <c r="H71" s="20">
        <f t="shared" si="13"/>
        <v>59.947213342423652</v>
      </c>
      <c r="I71" s="20">
        <f t="shared" si="13"/>
        <v>58.414049967293977</v>
      </c>
      <c r="J71" s="20">
        <f t="shared" si="13"/>
        <v>57.66950522857298</v>
      </c>
      <c r="K71" s="20">
        <f t="shared" si="13"/>
        <v>57.759294165949449</v>
      </c>
      <c r="L71" s="20">
        <f t="shared" si="13"/>
        <v>56.243103601246858</v>
      </c>
      <c r="M71" s="20">
        <f t="shared" si="13"/>
        <v>57.781231606493066</v>
      </c>
      <c r="N71" s="20">
        <f t="shared" si="13"/>
        <v>55.469078343572129</v>
      </c>
      <c r="O71" s="20">
        <f t="shared" si="13"/>
        <v>57.334560180492723</v>
      </c>
      <c r="P71" s="20">
        <f t="shared" si="13"/>
        <v>55.753928438946623</v>
      </c>
      <c r="Q71" s="20">
        <f>+Q35/Q$32*100</f>
        <v>55.948300734452658</v>
      </c>
    </row>
    <row r="72" spans="1:17" ht="15" customHeight="1" x14ac:dyDescent="0.15">
      <c r="A72" s="3" t="s">
        <v>2</v>
      </c>
      <c r="B72" s="20">
        <f>+B36/$B$32*100</f>
        <v>35.567723167302908</v>
      </c>
      <c r="C72" s="20">
        <f t="shared" si="13"/>
        <v>35.432673191146478</v>
      </c>
      <c r="D72" s="20">
        <f t="shared" si="13"/>
        <v>36.239479559848363</v>
      </c>
      <c r="E72" s="20">
        <f t="shared" si="13"/>
        <v>41.869503417410279</v>
      </c>
      <c r="F72" s="20">
        <f t="shared" si="13"/>
        <v>38.290127924720771</v>
      </c>
      <c r="G72" s="20">
        <f t="shared" si="13"/>
        <v>37.138022311769511</v>
      </c>
      <c r="H72" s="20">
        <f t="shared" si="13"/>
        <v>40.052786657576348</v>
      </c>
      <c r="I72" s="20">
        <f t="shared" si="13"/>
        <v>41.585950032706016</v>
      </c>
      <c r="J72" s="20">
        <f t="shared" si="13"/>
        <v>42.330494771427027</v>
      </c>
      <c r="K72" s="20">
        <f t="shared" si="13"/>
        <v>42.240705834050551</v>
      </c>
      <c r="L72" s="20">
        <f t="shared" si="13"/>
        <v>43.756896398753135</v>
      </c>
      <c r="M72" s="20">
        <f t="shared" si="13"/>
        <v>42.218768393506942</v>
      </c>
      <c r="N72" s="20">
        <f t="shared" si="13"/>
        <v>44.530921656427871</v>
      </c>
      <c r="O72" s="20">
        <f t="shared" si="13"/>
        <v>42.665439819507284</v>
      </c>
      <c r="P72" s="20">
        <f t="shared" si="13"/>
        <v>44.246071561053377</v>
      </c>
      <c r="Q72" s="20">
        <f>+Q36/Q$32*100</f>
        <v>44.051699265547342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8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78</v>
      </c>
      <c r="L1" s="23" t="str">
        <f>[2]財政指標!$M$1</f>
        <v>粟野町</v>
      </c>
      <c r="P1" s="23" t="str">
        <f>[2]財政指標!$M$1</f>
        <v>粟野町</v>
      </c>
      <c r="Q1" s="51"/>
    </row>
    <row r="2" spans="1:17" ht="15" customHeight="1" x14ac:dyDescent="0.15">
      <c r="M2" s="18" t="s">
        <v>149</v>
      </c>
      <c r="Q2" s="18" t="s">
        <v>149</v>
      </c>
    </row>
    <row r="3" spans="1:17" ht="15" customHeight="1" x14ac:dyDescent="0.15">
      <c r="A3" s="2"/>
      <c r="B3" s="2" t="s">
        <v>169</v>
      </c>
      <c r="C3" s="2" t="s">
        <v>170</v>
      </c>
      <c r="D3" s="2" t="s">
        <v>172</v>
      </c>
      <c r="E3" s="2" t="s">
        <v>174</v>
      </c>
      <c r="F3" s="2" t="s">
        <v>176</v>
      </c>
      <c r="G3" s="2" t="s">
        <v>178</v>
      </c>
      <c r="H3" s="2" t="s">
        <v>180</v>
      </c>
      <c r="I3" s="2" t="s">
        <v>182</v>
      </c>
      <c r="J3" s="69" t="s">
        <v>207</v>
      </c>
      <c r="K3" s="69" t="s">
        <v>208</v>
      </c>
      <c r="L3" s="2" t="s">
        <v>209</v>
      </c>
      <c r="M3" s="2" t="s">
        <v>210</v>
      </c>
      <c r="N3" s="2" t="s">
        <v>192</v>
      </c>
      <c r="O3" s="2" t="s">
        <v>194</v>
      </c>
      <c r="P3" s="70" t="s">
        <v>196</v>
      </c>
      <c r="Q3" s="70" t="s">
        <v>161</v>
      </c>
    </row>
    <row r="4" spans="1:17" ht="15" customHeight="1" x14ac:dyDescent="0.15">
      <c r="A4" s="3" t="s">
        <v>98</v>
      </c>
      <c r="B4" s="12"/>
      <c r="C4" s="12"/>
      <c r="D4" s="12">
        <v>1166762</v>
      </c>
      <c r="E4" s="12">
        <v>1162082</v>
      </c>
      <c r="F4" s="12">
        <v>1126574</v>
      </c>
      <c r="G4" s="12">
        <v>1061966</v>
      </c>
      <c r="H4" s="12">
        <v>1007663</v>
      </c>
      <c r="I4" s="12">
        <v>1021993</v>
      </c>
      <c r="J4" s="12">
        <v>1195796</v>
      </c>
      <c r="K4" s="12">
        <v>1116293</v>
      </c>
      <c r="L4" s="12">
        <v>1142152</v>
      </c>
      <c r="M4" s="12">
        <v>1257282</v>
      </c>
      <c r="N4" s="12">
        <v>1190074</v>
      </c>
      <c r="O4" s="12">
        <v>1202926</v>
      </c>
      <c r="P4" s="12">
        <v>1261804</v>
      </c>
      <c r="Q4" s="12">
        <v>1206657</v>
      </c>
    </row>
    <row r="5" spans="1:17" ht="15" customHeight="1" x14ac:dyDescent="0.15">
      <c r="A5" s="3" t="s">
        <v>99</v>
      </c>
      <c r="B5" s="12"/>
      <c r="C5" s="12"/>
      <c r="D5" s="12">
        <v>107315</v>
      </c>
      <c r="E5" s="12">
        <v>112846</v>
      </c>
      <c r="F5" s="12">
        <v>120016</v>
      </c>
      <c r="G5" s="12">
        <v>121844</v>
      </c>
      <c r="H5" s="12">
        <v>124815</v>
      </c>
      <c r="I5" s="12">
        <v>127630</v>
      </c>
      <c r="J5" s="12">
        <v>97035</v>
      </c>
      <c r="K5" s="12">
        <v>80883</v>
      </c>
      <c r="L5" s="12">
        <v>82458</v>
      </c>
      <c r="M5" s="12">
        <v>81729</v>
      </c>
      <c r="N5" s="12">
        <v>81228</v>
      </c>
      <c r="O5" s="12">
        <v>82027</v>
      </c>
      <c r="P5" s="12">
        <v>86164</v>
      </c>
      <c r="Q5" s="12">
        <v>109140</v>
      </c>
    </row>
    <row r="6" spans="1:17" ht="15" customHeight="1" x14ac:dyDescent="0.15">
      <c r="A6" s="3" t="s">
        <v>162</v>
      </c>
      <c r="B6" s="12"/>
      <c r="C6" s="12"/>
      <c r="D6" s="12">
        <v>37810</v>
      </c>
      <c r="E6" s="12">
        <v>30092</v>
      </c>
      <c r="F6" s="12">
        <v>34159</v>
      </c>
      <c r="G6" s="12">
        <v>44934</v>
      </c>
      <c r="H6" s="12">
        <v>29501</v>
      </c>
      <c r="I6" s="12">
        <v>15229</v>
      </c>
      <c r="J6" s="12">
        <v>11576</v>
      </c>
      <c r="K6" s="12">
        <v>9167</v>
      </c>
      <c r="L6" s="12">
        <v>8595</v>
      </c>
      <c r="M6" s="12">
        <v>36638</v>
      </c>
      <c r="N6" s="12">
        <v>36883</v>
      </c>
      <c r="O6" s="12">
        <v>11700</v>
      </c>
      <c r="P6" s="12">
        <v>8069</v>
      </c>
      <c r="Q6" s="12">
        <v>8019</v>
      </c>
    </row>
    <row r="7" spans="1:17" ht="15" customHeight="1" x14ac:dyDescent="0.15">
      <c r="A7" s="3" t="s">
        <v>163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>
        <v>1250</v>
      </c>
    </row>
    <row r="8" spans="1:17" ht="15" customHeight="1" x14ac:dyDescent="0.15">
      <c r="A8" s="3" t="s">
        <v>164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1462</v>
      </c>
    </row>
    <row r="9" spans="1:17" ht="15" customHeight="1" x14ac:dyDescent="0.15">
      <c r="A9" s="3" t="s">
        <v>100</v>
      </c>
      <c r="B9" s="12"/>
      <c r="C9" s="12"/>
      <c r="D9" s="12"/>
      <c r="E9" s="12"/>
      <c r="F9" s="12"/>
      <c r="G9" s="12"/>
      <c r="H9" s="12"/>
      <c r="I9" s="12"/>
      <c r="J9" s="12">
        <v>22598</v>
      </c>
      <c r="K9" s="12">
        <v>100005</v>
      </c>
      <c r="L9" s="12">
        <v>94881</v>
      </c>
      <c r="M9" s="12">
        <v>97848</v>
      </c>
      <c r="N9" s="12">
        <v>94217</v>
      </c>
      <c r="O9" s="12">
        <v>83216</v>
      </c>
      <c r="P9" s="12">
        <v>97707</v>
      </c>
      <c r="Q9" s="12">
        <v>107828</v>
      </c>
    </row>
    <row r="10" spans="1:17" ht="15" customHeight="1" x14ac:dyDescent="0.15">
      <c r="A10" s="3" t="s">
        <v>101</v>
      </c>
      <c r="B10" s="12"/>
      <c r="C10" s="12"/>
      <c r="D10" s="12">
        <v>66459</v>
      </c>
      <c r="E10" s="12">
        <v>89283</v>
      </c>
      <c r="F10" s="12">
        <v>93456</v>
      </c>
      <c r="G10" s="12">
        <v>91657</v>
      </c>
      <c r="H10" s="12">
        <v>101163</v>
      </c>
      <c r="I10" s="12">
        <v>107094</v>
      </c>
      <c r="J10" s="12">
        <v>107628</v>
      </c>
      <c r="K10" s="12">
        <v>98403</v>
      </c>
      <c r="L10" s="12">
        <v>111730</v>
      </c>
      <c r="M10" s="12">
        <v>96248</v>
      </c>
      <c r="N10" s="12">
        <v>90344</v>
      </c>
      <c r="O10" s="12">
        <v>83638</v>
      </c>
      <c r="P10" s="12">
        <v>87263</v>
      </c>
      <c r="Q10" s="12">
        <v>77474</v>
      </c>
    </row>
    <row r="11" spans="1:17" ht="15" customHeight="1" x14ac:dyDescent="0.15">
      <c r="A11" s="3" t="s">
        <v>102</v>
      </c>
      <c r="B11" s="12"/>
      <c r="C11" s="12"/>
      <c r="D11" s="12"/>
      <c r="E11" s="12">
        <v>112</v>
      </c>
      <c r="F11" s="12">
        <v>112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</row>
    <row r="12" spans="1:17" ht="15" customHeight="1" x14ac:dyDescent="0.15">
      <c r="A12" s="3" t="s">
        <v>103</v>
      </c>
      <c r="B12" s="12"/>
      <c r="C12" s="12"/>
      <c r="D12" s="12">
        <v>90158</v>
      </c>
      <c r="E12" s="12">
        <v>82820</v>
      </c>
      <c r="F12" s="12">
        <v>70202</v>
      </c>
      <c r="G12" s="12">
        <v>77196</v>
      </c>
      <c r="H12" s="12">
        <v>81071</v>
      </c>
      <c r="I12" s="12">
        <v>80460</v>
      </c>
      <c r="J12" s="12">
        <v>68628</v>
      </c>
      <c r="K12" s="12">
        <v>59763</v>
      </c>
      <c r="L12" s="12">
        <v>59037</v>
      </c>
      <c r="M12" s="12">
        <v>56190</v>
      </c>
      <c r="N12" s="12">
        <v>54973</v>
      </c>
      <c r="O12" s="12">
        <v>48669</v>
      </c>
      <c r="P12" s="12">
        <v>54817</v>
      </c>
      <c r="Q12" s="12">
        <v>51706</v>
      </c>
    </row>
    <row r="13" spans="1:17" ht="15" customHeight="1" x14ac:dyDescent="0.15">
      <c r="A13" s="3" t="s">
        <v>104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0</v>
      </c>
      <c r="P13" s="12">
        <v>0</v>
      </c>
      <c r="Q13" s="12">
        <v>1</v>
      </c>
    </row>
    <row r="14" spans="1:17" ht="15" customHeight="1" x14ac:dyDescent="0.15">
      <c r="A14" s="3" t="s">
        <v>105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>
        <v>26041</v>
      </c>
      <c r="M14" s="12">
        <v>32568</v>
      </c>
      <c r="N14" s="12">
        <v>36078</v>
      </c>
      <c r="O14" s="12">
        <v>33078</v>
      </c>
      <c r="P14" s="12">
        <v>32154</v>
      </c>
      <c r="Q14" s="12">
        <v>32079</v>
      </c>
    </row>
    <row r="15" spans="1:17" ht="15" customHeight="1" x14ac:dyDescent="0.15">
      <c r="A15" s="3" t="s">
        <v>106</v>
      </c>
      <c r="B15" s="12"/>
      <c r="C15" s="12"/>
      <c r="D15" s="12">
        <v>1498990</v>
      </c>
      <c r="E15" s="12">
        <v>1710939</v>
      </c>
      <c r="F15" s="12">
        <v>1761059</v>
      </c>
      <c r="G15" s="12">
        <v>1834900</v>
      </c>
      <c r="H15" s="12">
        <v>2087676</v>
      </c>
      <c r="I15" s="12">
        <v>2010454</v>
      </c>
      <c r="J15" s="12">
        <v>2031006</v>
      </c>
      <c r="K15" s="12">
        <v>2085779</v>
      </c>
      <c r="L15" s="12">
        <v>2230900</v>
      </c>
      <c r="M15" s="12">
        <v>2229294</v>
      </c>
      <c r="N15" s="12">
        <v>1972688</v>
      </c>
      <c r="O15" s="12">
        <v>1824347</v>
      </c>
      <c r="P15" s="12">
        <v>1664802</v>
      </c>
      <c r="Q15" s="12">
        <v>1580685</v>
      </c>
    </row>
    <row r="16" spans="1:17" ht="15" customHeight="1" x14ac:dyDescent="0.15">
      <c r="A16" s="3" t="s">
        <v>107</v>
      </c>
      <c r="B16" s="12"/>
      <c r="C16" s="12"/>
      <c r="D16" s="12">
        <v>1350185</v>
      </c>
      <c r="E16" s="12">
        <v>1557996</v>
      </c>
      <c r="F16" s="12"/>
      <c r="G16" s="12"/>
      <c r="H16" s="12"/>
      <c r="I16" s="12"/>
      <c r="J16" s="12">
        <v>1861451</v>
      </c>
      <c r="K16" s="12">
        <v>1898346</v>
      </c>
      <c r="L16" s="12">
        <v>2022950</v>
      </c>
      <c r="M16" s="12">
        <v>2012885</v>
      </c>
      <c r="N16" s="12">
        <v>1771878</v>
      </c>
      <c r="O16" s="12">
        <v>1627594</v>
      </c>
      <c r="P16" s="12">
        <v>1474107</v>
      </c>
      <c r="Q16" s="12">
        <v>1397639</v>
      </c>
    </row>
    <row r="17" spans="1:17" ht="15" customHeight="1" x14ac:dyDescent="0.15">
      <c r="A17" s="3" t="s">
        <v>108</v>
      </c>
      <c r="B17" s="12"/>
      <c r="C17" s="12"/>
      <c r="D17" s="12">
        <v>148805</v>
      </c>
      <c r="E17" s="12">
        <v>152943</v>
      </c>
      <c r="F17" s="12"/>
      <c r="G17" s="12"/>
      <c r="H17" s="12"/>
      <c r="I17" s="12"/>
      <c r="J17" s="12">
        <v>169555</v>
      </c>
      <c r="K17" s="12">
        <v>187433</v>
      </c>
      <c r="L17" s="12">
        <v>207950</v>
      </c>
      <c r="M17" s="12">
        <v>216409</v>
      </c>
      <c r="N17" s="12">
        <v>200810</v>
      </c>
      <c r="O17" s="12">
        <v>196753</v>
      </c>
      <c r="P17" s="12">
        <v>190695</v>
      </c>
      <c r="Q17" s="12">
        <v>183046</v>
      </c>
    </row>
    <row r="18" spans="1:17" ht="15" customHeight="1" x14ac:dyDescent="0.15">
      <c r="A18" s="3" t="s">
        <v>109</v>
      </c>
      <c r="B18" s="12"/>
      <c r="C18" s="12"/>
      <c r="D18" s="12">
        <v>2492</v>
      </c>
      <c r="E18" s="12">
        <v>2301</v>
      </c>
      <c r="F18" s="12">
        <v>2147</v>
      </c>
      <c r="G18" s="12">
        <v>2297</v>
      </c>
      <c r="H18" s="12">
        <v>2271</v>
      </c>
      <c r="I18" s="12">
        <v>2192</v>
      </c>
      <c r="J18" s="12">
        <v>2016</v>
      </c>
      <c r="K18" s="12">
        <v>1870</v>
      </c>
      <c r="L18" s="12">
        <v>1868</v>
      </c>
      <c r="M18" s="12">
        <v>1706</v>
      </c>
      <c r="N18" s="12">
        <v>1738</v>
      </c>
      <c r="O18" s="12">
        <v>1726</v>
      </c>
      <c r="P18" s="12">
        <v>1804</v>
      </c>
      <c r="Q18" s="12">
        <v>1731</v>
      </c>
    </row>
    <row r="19" spans="1:17" ht="15" customHeight="1" x14ac:dyDescent="0.15">
      <c r="A19" s="3" t="s">
        <v>110</v>
      </c>
      <c r="B19" s="12"/>
      <c r="C19" s="12"/>
      <c r="D19" s="12">
        <v>78422</v>
      </c>
      <c r="E19" s="12">
        <v>77064</v>
      </c>
      <c r="F19" s="12">
        <v>97157</v>
      </c>
      <c r="G19" s="12">
        <v>98210</v>
      </c>
      <c r="H19" s="12">
        <v>100493</v>
      </c>
      <c r="I19" s="12">
        <v>100566</v>
      </c>
      <c r="J19" s="6">
        <v>105246</v>
      </c>
      <c r="K19" s="7">
        <v>108084</v>
      </c>
      <c r="L19" s="7">
        <v>106741</v>
      </c>
      <c r="M19" s="7">
        <v>76541</v>
      </c>
      <c r="N19" s="7">
        <v>79567</v>
      </c>
      <c r="O19" s="7">
        <v>89759</v>
      </c>
      <c r="P19" s="7">
        <v>75119</v>
      </c>
      <c r="Q19" s="7">
        <v>68993</v>
      </c>
    </row>
    <row r="20" spans="1:17" ht="15" customHeight="1" x14ac:dyDescent="0.15">
      <c r="A20" s="3" t="s">
        <v>111</v>
      </c>
      <c r="B20" s="12"/>
      <c r="C20" s="12"/>
      <c r="D20" s="12">
        <v>82851</v>
      </c>
      <c r="E20" s="12">
        <v>94209</v>
      </c>
      <c r="F20" s="12">
        <v>90290</v>
      </c>
      <c r="G20" s="12">
        <v>90626</v>
      </c>
      <c r="H20" s="12">
        <v>81885</v>
      </c>
      <c r="I20" s="12">
        <v>79409</v>
      </c>
      <c r="J20" s="6">
        <v>82700</v>
      </c>
      <c r="K20" s="7">
        <v>88408</v>
      </c>
      <c r="L20" s="7">
        <v>81987</v>
      </c>
      <c r="M20" s="7">
        <v>149465</v>
      </c>
      <c r="N20" s="7">
        <v>148240</v>
      </c>
      <c r="O20" s="7">
        <v>138964</v>
      </c>
      <c r="P20" s="7">
        <v>140283</v>
      </c>
      <c r="Q20" s="7">
        <v>135205</v>
      </c>
    </row>
    <row r="21" spans="1:17" ht="15" customHeight="1" x14ac:dyDescent="0.15">
      <c r="A21" s="4" t="s">
        <v>112</v>
      </c>
      <c r="B21" s="12"/>
      <c r="C21" s="12"/>
      <c r="D21" s="12">
        <v>32657</v>
      </c>
      <c r="E21" s="12">
        <v>41548</v>
      </c>
      <c r="F21" s="12">
        <v>39117</v>
      </c>
      <c r="G21" s="12">
        <v>39863</v>
      </c>
      <c r="H21" s="12">
        <v>38462</v>
      </c>
      <c r="I21" s="12">
        <v>35191</v>
      </c>
      <c r="J21" s="6">
        <v>33079</v>
      </c>
      <c r="K21" s="8">
        <v>31919</v>
      </c>
      <c r="L21" s="8">
        <v>31256</v>
      </c>
      <c r="M21" s="8">
        <v>32675</v>
      </c>
      <c r="N21" s="8">
        <v>33135</v>
      </c>
      <c r="O21" s="8">
        <v>30174</v>
      </c>
      <c r="P21" s="8">
        <v>28835</v>
      </c>
      <c r="Q21" s="8">
        <v>28729</v>
      </c>
    </row>
    <row r="22" spans="1:17" ht="15" customHeight="1" x14ac:dyDescent="0.15">
      <c r="A22" s="3" t="s">
        <v>113</v>
      </c>
      <c r="B22" s="12"/>
      <c r="C22" s="12"/>
      <c r="D22" s="12">
        <v>158223</v>
      </c>
      <c r="E22" s="12">
        <v>80145</v>
      </c>
      <c r="F22" s="12">
        <v>136973</v>
      </c>
      <c r="G22" s="12">
        <v>199946</v>
      </c>
      <c r="H22" s="12">
        <v>392766</v>
      </c>
      <c r="I22" s="12">
        <v>175369</v>
      </c>
      <c r="J22" s="6">
        <v>170566</v>
      </c>
      <c r="K22" s="7">
        <v>314193</v>
      </c>
      <c r="L22" s="7">
        <v>269080</v>
      </c>
      <c r="M22" s="7">
        <v>91339</v>
      </c>
      <c r="N22" s="7">
        <v>389385</v>
      </c>
      <c r="O22" s="7">
        <v>741088</v>
      </c>
      <c r="P22" s="7">
        <v>175901</v>
      </c>
      <c r="Q22" s="7">
        <v>162443</v>
      </c>
    </row>
    <row r="23" spans="1:17" ht="15" customHeight="1" x14ac:dyDescent="0.15">
      <c r="A23" s="3" t="s">
        <v>114</v>
      </c>
      <c r="B23" s="12"/>
      <c r="C23" s="12"/>
      <c r="D23" s="12">
        <v>274922</v>
      </c>
      <c r="E23" s="12">
        <v>446671</v>
      </c>
      <c r="F23" s="12">
        <v>492618</v>
      </c>
      <c r="G23" s="12">
        <v>429795</v>
      </c>
      <c r="H23" s="12">
        <v>398703</v>
      </c>
      <c r="I23" s="12">
        <v>356994</v>
      </c>
      <c r="J23" s="6">
        <v>369860</v>
      </c>
      <c r="K23" s="7">
        <v>562829</v>
      </c>
      <c r="L23" s="7">
        <v>597298</v>
      </c>
      <c r="M23" s="7">
        <v>290960</v>
      </c>
      <c r="N23" s="7">
        <v>237958</v>
      </c>
      <c r="O23" s="7">
        <v>326691</v>
      </c>
      <c r="P23" s="7">
        <v>209981</v>
      </c>
      <c r="Q23" s="7">
        <v>235762</v>
      </c>
    </row>
    <row r="24" spans="1:17" ht="15" customHeight="1" x14ac:dyDescent="0.15">
      <c r="A24" s="3" t="s">
        <v>115</v>
      </c>
      <c r="B24" s="12"/>
      <c r="C24" s="12"/>
      <c r="D24" s="12">
        <v>124612</v>
      </c>
      <c r="E24" s="12">
        <v>120069</v>
      </c>
      <c r="F24" s="12">
        <v>97741</v>
      </c>
      <c r="G24" s="12">
        <v>65494</v>
      </c>
      <c r="H24" s="12">
        <v>53652</v>
      </c>
      <c r="I24" s="12">
        <v>22599</v>
      </c>
      <c r="J24" s="6">
        <v>46183</v>
      </c>
      <c r="K24" s="7">
        <v>17946</v>
      </c>
      <c r="L24" s="7">
        <v>14623</v>
      </c>
      <c r="M24" s="7">
        <v>15634</v>
      </c>
      <c r="N24" s="7">
        <v>13028</v>
      </c>
      <c r="O24" s="7">
        <v>9929</v>
      </c>
      <c r="P24" s="7">
        <v>7610</v>
      </c>
      <c r="Q24" s="7">
        <v>14918</v>
      </c>
    </row>
    <row r="25" spans="1:17" ht="15" customHeight="1" x14ac:dyDescent="0.15">
      <c r="A25" s="3" t="s">
        <v>116</v>
      </c>
      <c r="B25" s="12"/>
      <c r="C25" s="12"/>
      <c r="D25" s="12">
        <v>117276</v>
      </c>
      <c r="E25" s="12">
        <v>10280</v>
      </c>
      <c r="F25" s="12">
        <v>45205</v>
      </c>
      <c r="G25" s="12">
        <v>1081</v>
      </c>
      <c r="H25" s="12">
        <v>619</v>
      </c>
      <c r="I25" s="12">
        <v>2270</v>
      </c>
      <c r="J25" s="6">
        <v>1760</v>
      </c>
      <c r="K25" s="7">
        <v>1535</v>
      </c>
      <c r="L25" s="7">
        <v>1850</v>
      </c>
      <c r="M25" s="7">
        <v>1250</v>
      </c>
      <c r="N25" s="7">
        <v>1450</v>
      </c>
      <c r="O25" s="7">
        <v>1250</v>
      </c>
      <c r="P25" s="7">
        <v>1050</v>
      </c>
      <c r="Q25" s="7">
        <v>1850</v>
      </c>
    </row>
    <row r="26" spans="1:17" ht="15" customHeight="1" x14ac:dyDescent="0.15">
      <c r="A26" s="3" t="s">
        <v>117</v>
      </c>
      <c r="B26" s="12"/>
      <c r="C26" s="12"/>
      <c r="D26" s="12">
        <v>168994</v>
      </c>
      <c r="E26" s="12">
        <v>140127</v>
      </c>
      <c r="F26" s="12">
        <v>75731</v>
      </c>
      <c r="G26" s="12">
        <v>222647</v>
      </c>
      <c r="H26" s="12">
        <v>574788</v>
      </c>
      <c r="I26" s="12">
        <v>279558</v>
      </c>
      <c r="J26" s="6">
        <v>163152</v>
      </c>
      <c r="K26" s="7">
        <v>318323</v>
      </c>
      <c r="L26" s="7">
        <v>285423</v>
      </c>
      <c r="M26" s="7">
        <v>89669</v>
      </c>
      <c r="N26" s="7">
        <v>351549</v>
      </c>
      <c r="O26" s="7">
        <v>1266580</v>
      </c>
      <c r="P26" s="7">
        <v>81747</v>
      </c>
      <c r="Q26" s="7">
        <v>142193</v>
      </c>
    </row>
    <row r="27" spans="1:17" ht="15" customHeight="1" x14ac:dyDescent="0.15">
      <c r="A27" s="3" t="s">
        <v>118</v>
      </c>
      <c r="B27" s="12"/>
      <c r="C27" s="12"/>
      <c r="D27" s="12">
        <v>155947</v>
      </c>
      <c r="E27" s="12">
        <v>217571</v>
      </c>
      <c r="F27" s="12">
        <v>207372</v>
      </c>
      <c r="G27" s="12">
        <v>272514</v>
      </c>
      <c r="H27" s="12">
        <v>200914</v>
      </c>
      <c r="I27" s="12">
        <v>226098</v>
      </c>
      <c r="J27" s="6">
        <v>201345</v>
      </c>
      <c r="K27" s="7">
        <v>224730</v>
      </c>
      <c r="L27" s="7">
        <v>246346</v>
      </c>
      <c r="M27" s="7">
        <v>207932</v>
      </c>
      <c r="N27" s="7">
        <v>212649</v>
      </c>
      <c r="O27" s="7">
        <v>203622</v>
      </c>
      <c r="P27" s="7">
        <v>232635</v>
      </c>
      <c r="Q27" s="7">
        <v>269625</v>
      </c>
    </row>
    <row r="28" spans="1:17" ht="15" customHeight="1" x14ac:dyDescent="0.15">
      <c r="A28" s="3" t="s">
        <v>119</v>
      </c>
      <c r="B28" s="12"/>
      <c r="C28" s="12"/>
      <c r="D28" s="12">
        <v>86527</v>
      </c>
      <c r="E28" s="12">
        <v>65511</v>
      </c>
      <c r="F28" s="12">
        <v>77435</v>
      </c>
      <c r="G28" s="12">
        <v>81003</v>
      </c>
      <c r="H28" s="12">
        <v>73306</v>
      </c>
      <c r="I28" s="12">
        <v>53388</v>
      </c>
      <c r="J28" s="6">
        <v>47086</v>
      </c>
      <c r="K28" s="7">
        <v>40771</v>
      </c>
      <c r="L28" s="7">
        <v>51240</v>
      </c>
      <c r="M28" s="7">
        <v>35376</v>
      </c>
      <c r="N28" s="7">
        <v>50312</v>
      </c>
      <c r="O28" s="7">
        <v>60170</v>
      </c>
      <c r="P28" s="7">
        <v>68991</v>
      </c>
      <c r="Q28" s="7">
        <v>101001</v>
      </c>
    </row>
    <row r="29" spans="1:17" ht="15" customHeight="1" x14ac:dyDescent="0.15">
      <c r="A29" s="3" t="s">
        <v>120</v>
      </c>
      <c r="B29" s="12"/>
      <c r="C29" s="12"/>
      <c r="D29" s="12">
        <v>219000</v>
      </c>
      <c r="E29" s="12">
        <v>200400</v>
      </c>
      <c r="F29" s="12">
        <v>293500</v>
      </c>
      <c r="G29" s="12">
        <v>279100</v>
      </c>
      <c r="H29" s="12">
        <v>1265600</v>
      </c>
      <c r="I29" s="12">
        <v>643700</v>
      </c>
      <c r="J29" s="6">
        <v>639000</v>
      </c>
      <c r="K29" s="7">
        <v>783400</v>
      </c>
      <c r="L29" s="7">
        <v>458500</v>
      </c>
      <c r="M29" s="7">
        <v>420200</v>
      </c>
      <c r="N29" s="7">
        <v>482900</v>
      </c>
      <c r="O29" s="7">
        <v>766235</v>
      </c>
      <c r="P29" s="7">
        <v>513000</v>
      </c>
      <c r="Q29" s="7">
        <v>374800</v>
      </c>
    </row>
    <row r="30" spans="1:17" ht="15" customHeight="1" x14ac:dyDescent="0.15">
      <c r="A30" s="3" t="s">
        <v>211</v>
      </c>
      <c r="B30" s="71"/>
      <c r="C30" s="71"/>
      <c r="D30" s="12"/>
      <c r="E30" s="12"/>
      <c r="F30" s="12"/>
      <c r="G30" s="12"/>
      <c r="H30" s="12"/>
      <c r="I30" s="12"/>
      <c r="J30" s="6"/>
      <c r="K30" s="7"/>
      <c r="L30" s="7"/>
      <c r="M30" s="7"/>
      <c r="N30" s="7">
        <v>13800</v>
      </c>
      <c r="O30" s="7">
        <v>12600</v>
      </c>
      <c r="P30" s="7">
        <v>26400</v>
      </c>
      <c r="Q30" s="7">
        <v>32000</v>
      </c>
    </row>
    <row r="31" spans="1:17" ht="15" customHeight="1" x14ac:dyDescent="0.15">
      <c r="A31" s="3" t="s">
        <v>212</v>
      </c>
      <c r="B31" s="71"/>
      <c r="C31" s="71"/>
      <c r="D31" s="12"/>
      <c r="E31" s="12"/>
      <c r="F31" s="12"/>
      <c r="G31" s="12"/>
      <c r="H31" s="12"/>
      <c r="I31" s="12"/>
      <c r="J31" s="6"/>
      <c r="K31" s="7"/>
      <c r="L31" s="7"/>
      <c r="M31" s="7"/>
      <c r="N31" s="7">
        <v>96600</v>
      </c>
      <c r="O31" s="7">
        <v>195400</v>
      </c>
      <c r="P31" s="7">
        <v>368800</v>
      </c>
      <c r="Q31" s="7">
        <v>262000</v>
      </c>
    </row>
    <row r="32" spans="1:17" ht="15" customHeight="1" x14ac:dyDescent="0.15">
      <c r="A32" s="3" t="s">
        <v>0</v>
      </c>
      <c r="B32" s="72">
        <f t="shared" ref="B32:Q32" si="0">SUM(B4:B29)-B16-B17</f>
        <v>0</v>
      </c>
      <c r="C32" s="72">
        <f t="shared" si="0"/>
        <v>0</v>
      </c>
      <c r="D32" s="72">
        <f t="shared" si="0"/>
        <v>4469417</v>
      </c>
      <c r="E32" s="6">
        <f t="shared" si="0"/>
        <v>4684070</v>
      </c>
      <c r="F32" s="6">
        <f t="shared" si="0"/>
        <v>4860864</v>
      </c>
      <c r="G32" s="6">
        <f t="shared" si="0"/>
        <v>5015073</v>
      </c>
      <c r="H32" s="6">
        <f t="shared" si="0"/>
        <v>6615348</v>
      </c>
      <c r="I32" s="6">
        <f t="shared" si="0"/>
        <v>5340194</v>
      </c>
      <c r="J32" s="6">
        <f t="shared" si="0"/>
        <v>5396260</v>
      </c>
      <c r="K32" s="6">
        <f t="shared" si="0"/>
        <v>6044301</v>
      </c>
      <c r="L32" s="6">
        <f t="shared" si="0"/>
        <v>5902006</v>
      </c>
      <c r="M32" s="6">
        <f t="shared" si="0"/>
        <v>5300544</v>
      </c>
      <c r="N32" s="6">
        <f t="shared" si="0"/>
        <v>5558396</v>
      </c>
      <c r="O32" s="6">
        <f t="shared" si="0"/>
        <v>7005789</v>
      </c>
      <c r="P32" s="6">
        <f t="shared" si="0"/>
        <v>4829736</v>
      </c>
      <c r="Q32" s="6">
        <f t="shared" si="0"/>
        <v>4713552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2969986</v>
      </c>
      <c r="E33" s="12">
        <f t="shared" si="1"/>
        <v>3190475</v>
      </c>
      <c r="F33" s="12">
        <f t="shared" si="1"/>
        <v>3207725</v>
      </c>
      <c r="G33" s="12">
        <f t="shared" si="1"/>
        <v>3234794</v>
      </c>
      <c r="H33" s="12">
        <f t="shared" si="1"/>
        <v>3434160</v>
      </c>
      <c r="I33" s="12">
        <f t="shared" si="1"/>
        <v>3365052</v>
      </c>
      <c r="J33" s="9">
        <f t="shared" si="1"/>
        <v>3536283</v>
      </c>
      <c r="K33" s="9">
        <f t="shared" si="1"/>
        <v>3552163</v>
      </c>
      <c r="L33" s="9">
        <f t="shared" si="1"/>
        <v>3757662</v>
      </c>
      <c r="M33" s="9">
        <f>+M4+M5+M6+M9+M10+M11+M12+M13+M14+M15+M18</f>
        <v>3889503</v>
      </c>
      <c r="N33" s="9">
        <f>+N4+N5+N6+N9+N10+N11+N12+N13+N14+N15+N18</f>
        <v>3558223</v>
      </c>
      <c r="O33" s="9">
        <f>+O4+O5+O6+O9+O10+O11+O12+O13+O14+O15+O18</f>
        <v>3371327</v>
      </c>
      <c r="P33" s="9">
        <f>+P4+P5+P6+P9+P10+P11+P12+P13+P14+P15+P18</f>
        <v>3294584</v>
      </c>
      <c r="Q33" s="9">
        <f>SUM(Q4:Q15)+Q18</f>
        <v>3178033</v>
      </c>
    </row>
    <row r="34" spans="1:17" ht="15" customHeight="1" x14ac:dyDescent="0.15">
      <c r="A34" s="3" t="s">
        <v>152</v>
      </c>
      <c r="B34" s="12">
        <f t="shared" ref="B34:O34" si="2">SUM(B19:B29)</f>
        <v>0</v>
      </c>
      <c r="C34" s="12">
        <f t="shared" si="2"/>
        <v>0</v>
      </c>
      <c r="D34" s="12">
        <f t="shared" si="2"/>
        <v>1499431</v>
      </c>
      <c r="E34" s="12">
        <f t="shared" si="2"/>
        <v>1493595</v>
      </c>
      <c r="F34" s="12">
        <f t="shared" si="2"/>
        <v>1653139</v>
      </c>
      <c r="G34" s="12">
        <f t="shared" si="2"/>
        <v>1780279</v>
      </c>
      <c r="H34" s="12">
        <f t="shared" si="2"/>
        <v>3181188</v>
      </c>
      <c r="I34" s="12">
        <f t="shared" si="2"/>
        <v>1975142</v>
      </c>
      <c r="J34" s="9">
        <f t="shared" si="2"/>
        <v>1859977</v>
      </c>
      <c r="K34" s="9">
        <f t="shared" si="2"/>
        <v>2492138</v>
      </c>
      <c r="L34" s="9">
        <f t="shared" si="2"/>
        <v>2144344</v>
      </c>
      <c r="M34" s="9">
        <f t="shared" si="2"/>
        <v>1411041</v>
      </c>
      <c r="N34" s="9">
        <f t="shared" si="2"/>
        <v>2000173</v>
      </c>
      <c r="O34" s="9">
        <f t="shared" si="2"/>
        <v>3634462</v>
      </c>
      <c r="P34" s="9">
        <f>SUM(P19:P29)</f>
        <v>1535152</v>
      </c>
      <c r="Q34" s="9">
        <f>SUM(Q19:Q29)</f>
        <v>1535519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2014048</v>
      </c>
      <c r="E35" s="12">
        <f t="shared" si="3"/>
        <v>1928461</v>
      </c>
      <c r="F35" s="12">
        <f t="shared" si="3"/>
        <v>1856622</v>
      </c>
      <c r="G35" s="12">
        <f t="shared" si="3"/>
        <v>1933404</v>
      </c>
      <c r="H35" s="12">
        <f t="shared" si="3"/>
        <v>2131782</v>
      </c>
      <c r="I35" s="12">
        <f t="shared" si="3"/>
        <v>1821072</v>
      </c>
      <c r="J35" s="9">
        <f t="shared" si="3"/>
        <v>1876347</v>
      </c>
      <c r="K35" s="9">
        <f t="shared" si="3"/>
        <v>1948009</v>
      </c>
      <c r="L35" s="9">
        <f t="shared" si="3"/>
        <v>1961618</v>
      </c>
      <c r="M35" s="9">
        <f>+M4+M19+M20+M21+M24+M25+M26+M27+M28</f>
        <v>1865824</v>
      </c>
      <c r="N35" s="9">
        <f>+N4+N19+N20+N21+N24+N25+N26+N27+N28</f>
        <v>2080004</v>
      </c>
      <c r="O35" s="9">
        <f>+O4+O19+O20+O21+O24+O25+O26+O27+O28</f>
        <v>3003374</v>
      </c>
      <c r="P35" s="9">
        <f>+P4+P19+P20+P21+P24+P25+P26+P27+P28</f>
        <v>1898074</v>
      </c>
      <c r="Q35" s="9">
        <f>+Q4+Q19+Q20+Q21+Q24+Q25+Q26+Q27+Q28</f>
        <v>1969171</v>
      </c>
    </row>
    <row r="36" spans="1:17" ht="15" customHeight="1" x14ac:dyDescent="0.15">
      <c r="A36" s="3" t="s">
        <v>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2455369</v>
      </c>
      <c r="E36" s="9">
        <f t="shared" si="4"/>
        <v>2755609</v>
      </c>
      <c r="F36" s="9">
        <f t="shared" si="4"/>
        <v>3004242</v>
      </c>
      <c r="G36" s="9">
        <f t="shared" si="4"/>
        <v>3081669</v>
      </c>
      <c r="H36" s="9">
        <f t="shared" si="4"/>
        <v>4483566</v>
      </c>
      <c r="I36" s="9">
        <f t="shared" si="4"/>
        <v>3519122</v>
      </c>
      <c r="J36" s="9">
        <f t="shared" si="4"/>
        <v>3519913</v>
      </c>
      <c r="K36" s="9">
        <f t="shared" si="4"/>
        <v>4096292</v>
      </c>
      <c r="L36" s="9">
        <f t="shared" si="4"/>
        <v>3940388</v>
      </c>
      <c r="M36" s="9">
        <f t="shared" si="4"/>
        <v>3434720</v>
      </c>
      <c r="N36" s="9">
        <f t="shared" si="4"/>
        <v>3478392</v>
      </c>
      <c r="O36" s="9">
        <f t="shared" si="4"/>
        <v>4002415</v>
      </c>
      <c r="P36" s="9">
        <f t="shared" si="4"/>
        <v>2931662</v>
      </c>
      <c r="Q36" s="9">
        <f t="shared" si="4"/>
        <v>2744381</v>
      </c>
    </row>
    <row r="37" spans="1:17" ht="15" customHeight="1" x14ac:dyDescent="0.2">
      <c r="A37" s="22" t="s">
        <v>79</v>
      </c>
      <c r="L37" s="23"/>
      <c r="M37" s="54" t="str">
        <f>[2]財政指標!$M$1</f>
        <v>粟野町</v>
      </c>
      <c r="P37" s="54"/>
      <c r="Q37" s="54" t="str">
        <f>[2]財政指標!$M$1</f>
        <v>粟野町</v>
      </c>
    </row>
    <row r="38" spans="1:17" ht="15" customHeight="1" x14ac:dyDescent="0.15">
      <c r="N38" s="51"/>
      <c r="O38" s="51"/>
    </row>
    <row r="39" spans="1:17" ht="15" customHeight="1" x14ac:dyDescent="0.15">
      <c r="A39" s="2"/>
      <c r="B39" s="2" t="s">
        <v>169</v>
      </c>
      <c r="C39" s="2" t="s">
        <v>170</v>
      </c>
      <c r="D39" s="2" t="s">
        <v>172</v>
      </c>
      <c r="E39" s="2" t="s">
        <v>174</v>
      </c>
      <c r="F39" s="2" t="s">
        <v>176</v>
      </c>
      <c r="G39" s="2" t="s">
        <v>178</v>
      </c>
      <c r="H39" s="2" t="s">
        <v>180</v>
      </c>
      <c r="I39" s="2" t="s">
        <v>182</v>
      </c>
      <c r="J39" s="69" t="s">
        <v>207</v>
      </c>
      <c r="K39" s="69" t="s">
        <v>208</v>
      </c>
      <c r="L39" s="2" t="s">
        <v>188</v>
      </c>
      <c r="M39" s="2" t="s">
        <v>190</v>
      </c>
      <c r="N39" s="2" t="s">
        <v>192</v>
      </c>
      <c r="O39" s="2" t="s">
        <v>194</v>
      </c>
      <c r="P39" s="70" t="s">
        <v>196</v>
      </c>
      <c r="Q39" s="70" t="s">
        <v>161</v>
      </c>
    </row>
    <row r="40" spans="1:17" ht="15" customHeight="1" x14ac:dyDescent="0.15">
      <c r="A40" s="3" t="s">
        <v>98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26.105462972016262</v>
      </c>
      <c r="E40" s="20">
        <f t="shared" si="5"/>
        <v>24.80923641192382</v>
      </c>
      <c r="F40" s="20">
        <f t="shared" si="5"/>
        <v>23.176414727916683</v>
      </c>
      <c r="G40" s="20">
        <f t="shared" si="5"/>
        <v>21.175484384773661</v>
      </c>
      <c r="H40" s="20">
        <f t="shared" si="5"/>
        <v>15.232199424731698</v>
      </c>
      <c r="I40" s="20">
        <f t="shared" si="5"/>
        <v>19.137750426295376</v>
      </c>
      <c r="J40" s="20">
        <f t="shared" si="5"/>
        <v>22.159718026929763</v>
      </c>
      <c r="K40" s="20">
        <f t="shared" si="5"/>
        <v>18.468521008467313</v>
      </c>
      <c r="L40" s="20">
        <f t="shared" si="5"/>
        <v>19.351928818777886</v>
      </c>
      <c r="M40" s="20">
        <f t="shared" si="5"/>
        <v>23.719867243814974</v>
      </c>
      <c r="N40" s="20">
        <f t="shared" si="5"/>
        <v>21.410385298204734</v>
      </c>
      <c r="O40" s="20">
        <f t="shared" si="5"/>
        <v>17.170457174773603</v>
      </c>
      <c r="P40" s="20">
        <f t="shared" si="5"/>
        <v>26.125734408671615</v>
      </c>
      <c r="Q40" s="20">
        <f t="shared" si="5"/>
        <v>25.599738795710753</v>
      </c>
    </row>
    <row r="41" spans="1:17" ht="15" customHeight="1" x14ac:dyDescent="0.15">
      <c r="A41" s="3" t="s">
        <v>99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2.4010961608639336</v>
      </c>
      <c r="E41" s="20">
        <f t="shared" si="6"/>
        <v>2.4091441844378925</v>
      </c>
      <c r="F41" s="20">
        <f t="shared" si="6"/>
        <v>2.4690260826058905</v>
      </c>
      <c r="G41" s="20">
        <f t="shared" si="6"/>
        <v>2.4295558609017256</v>
      </c>
      <c r="H41" s="20">
        <f t="shared" si="6"/>
        <v>1.8867488150283249</v>
      </c>
      <c r="I41" s="20">
        <f t="shared" si="6"/>
        <v>2.3899880790847674</v>
      </c>
      <c r="J41" s="20">
        <f t="shared" si="6"/>
        <v>1.7981898574197686</v>
      </c>
      <c r="K41" s="20">
        <f t="shared" si="6"/>
        <v>1.3381696245769361</v>
      </c>
      <c r="L41" s="20">
        <f t="shared" si="6"/>
        <v>1.3971182001509317</v>
      </c>
      <c r="M41" s="20">
        <f t="shared" si="6"/>
        <v>1.541898341000471</v>
      </c>
      <c r="N41" s="20">
        <f t="shared" si="6"/>
        <v>1.4613568374761352</v>
      </c>
      <c r="O41" s="20">
        <f t="shared" si="6"/>
        <v>1.1708459960755313</v>
      </c>
      <c r="P41" s="20">
        <f t="shared" si="6"/>
        <v>1.7840312596796182</v>
      </c>
      <c r="Q41" s="20">
        <f t="shared" si="6"/>
        <v>2.3154512775079175</v>
      </c>
    </row>
    <row r="42" spans="1:17" ht="15" customHeight="1" x14ac:dyDescent="0.15">
      <c r="A42" s="3" t="s">
        <v>162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0.84597163343675463</v>
      </c>
      <c r="E42" s="20">
        <f t="shared" si="7"/>
        <v>0.64243275612875128</v>
      </c>
      <c r="F42" s="20">
        <f t="shared" si="7"/>
        <v>0.70273515161090705</v>
      </c>
      <c r="G42" s="20">
        <f t="shared" si="7"/>
        <v>0.89597898176158142</v>
      </c>
      <c r="H42" s="20">
        <f t="shared" si="7"/>
        <v>0.44594781710652254</v>
      </c>
      <c r="I42" s="20">
        <f t="shared" si="7"/>
        <v>0.2851769055581127</v>
      </c>
      <c r="J42" s="20">
        <f t="shared" si="7"/>
        <v>0.21451894460237275</v>
      </c>
      <c r="K42" s="20">
        <f t="shared" si="7"/>
        <v>0.15166352569139097</v>
      </c>
      <c r="L42" s="20">
        <f t="shared" si="7"/>
        <v>0.14562845242786945</v>
      </c>
      <c r="M42" s="20">
        <f t="shared" si="7"/>
        <v>0.69121207181753419</v>
      </c>
      <c r="N42" s="20">
        <f t="shared" si="7"/>
        <v>0.66355473773369156</v>
      </c>
      <c r="O42" s="20">
        <f t="shared" si="7"/>
        <v>0.16700474421938771</v>
      </c>
      <c r="P42" s="20">
        <f t="shared" si="7"/>
        <v>0.16706917313907013</v>
      </c>
      <c r="Q42" s="20">
        <f t="shared" si="7"/>
        <v>0.17012647786637339</v>
      </c>
    </row>
    <row r="43" spans="1:17" ht="15" customHeight="1" x14ac:dyDescent="0.15">
      <c r="A43" s="3" t="s">
        <v>163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2.6519278879282546E-2</v>
      </c>
    </row>
    <row r="44" spans="1:17" ht="15" customHeight="1" x14ac:dyDescent="0.15">
      <c r="A44" s="3" t="s">
        <v>164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3.1016948577208863E-2</v>
      </c>
    </row>
    <row r="45" spans="1:17" ht="15" customHeight="1" x14ac:dyDescent="0.15">
      <c r="A45" s="3" t="s">
        <v>100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0.41877151953389941</v>
      </c>
      <c r="K45" s="20">
        <f t="shared" si="10"/>
        <v>1.6545337500564583</v>
      </c>
      <c r="L45" s="20">
        <f t="shared" si="10"/>
        <v>1.607605956347723</v>
      </c>
      <c r="M45" s="20">
        <f t="shared" si="10"/>
        <v>1.8459992031006629</v>
      </c>
      <c r="N45" s="20">
        <f t="shared" si="10"/>
        <v>1.6950393602758782</v>
      </c>
      <c r="O45" s="20">
        <f t="shared" si="10"/>
        <v>1.1878176747829545</v>
      </c>
      <c r="P45" s="20">
        <f t="shared" si="10"/>
        <v>2.0230298302018994</v>
      </c>
      <c r="Q45" s="20">
        <f t="shared" si="8"/>
        <v>2.2876166423962228</v>
      </c>
    </row>
    <row r="46" spans="1:17" ht="15" customHeight="1" x14ac:dyDescent="0.15">
      <c r="A46" s="3" t="s">
        <v>101</v>
      </c>
      <c r="B46" s="20" t="e">
        <f t="shared" si="9"/>
        <v>#DIV/0!</v>
      </c>
      <c r="C46" s="20" t="e">
        <f t="shared" si="10"/>
        <v>#DIV/0!</v>
      </c>
      <c r="D46" s="20">
        <f t="shared" si="10"/>
        <v>1.4869724619564475</v>
      </c>
      <c r="E46" s="20">
        <f t="shared" si="10"/>
        <v>1.9060987559963878</v>
      </c>
      <c r="F46" s="20">
        <f t="shared" si="10"/>
        <v>1.9226211636449817</v>
      </c>
      <c r="G46" s="20">
        <f t="shared" si="10"/>
        <v>1.827630425319831</v>
      </c>
      <c r="H46" s="20">
        <f t="shared" si="10"/>
        <v>1.5292166035709687</v>
      </c>
      <c r="I46" s="20">
        <f t="shared" si="10"/>
        <v>2.0054327614315133</v>
      </c>
      <c r="J46" s="20">
        <f t="shared" si="10"/>
        <v>1.9944924818300083</v>
      </c>
      <c r="K46" s="20">
        <f t="shared" si="10"/>
        <v>1.6280294445958268</v>
      </c>
      <c r="L46" s="20">
        <f t="shared" si="10"/>
        <v>1.8930851646033569</v>
      </c>
      <c r="M46" s="20">
        <f t="shared" si="10"/>
        <v>1.8158136221489718</v>
      </c>
      <c r="N46" s="20">
        <f t="shared" si="10"/>
        <v>1.6253609854353666</v>
      </c>
      <c r="O46" s="20">
        <f t="shared" si="10"/>
        <v>1.1938412647026624</v>
      </c>
      <c r="P46" s="20">
        <f t="shared" si="10"/>
        <v>1.8067861266123035</v>
      </c>
      <c r="Q46" s="20">
        <f t="shared" si="8"/>
        <v>1.6436436895148288</v>
      </c>
    </row>
    <row r="47" spans="1:17" ht="15" customHeight="1" x14ac:dyDescent="0.15">
      <c r="A47" s="3" t="s">
        <v>102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2.3910829684441093E-3</v>
      </c>
      <c r="F47" s="20">
        <f t="shared" si="10"/>
        <v>2.3041171281484116E-3</v>
      </c>
      <c r="G47" s="20">
        <f t="shared" si="10"/>
        <v>0</v>
      </c>
      <c r="H47" s="20">
        <f t="shared" si="10"/>
        <v>0</v>
      </c>
      <c r="I47" s="20">
        <f t="shared" si="10"/>
        <v>0</v>
      </c>
      <c r="J47" s="20">
        <f t="shared" si="10"/>
        <v>0</v>
      </c>
      <c r="K47" s="20">
        <f t="shared" si="10"/>
        <v>0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2.1215423103426036E-5</v>
      </c>
    </row>
    <row r="48" spans="1:17" ht="15" customHeight="1" x14ac:dyDescent="0.15">
      <c r="A48" s="3" t="s">
        <v>103</v>
      </c>
      <c r="B48" s="20" t="e">
        <f t="shared" si="9"/>
        <v>#DIV/0!</v>
      </c>
      <c r="C48" s="20" t="e">
        <f t="shared" si="10"/>
        <v>#DIV/0!</v>
      </c>
      <c r="D48" s="20">
        <f t="shared" si="10"/>
        <v>2.0172205905154965</v>
      </c>
      <c r="E48" s="20">
        <f t="shared" si="10"/>
        <v>1.7681204593441173</v>
      </c>
      <c r="F48" s="20">
        <f t="shared" si="10"/>
        <v>1.4442288449131677</v>
      </c>
      <c r="G48" s="20">
        <f t="shared" si="10"/>
        <v>1.5392796874542005</v>
      </c>
      <c r="H48" s="20">
        <f t="shared" si="10"/>
        <v>1.2254986434576078</v>
      </c>
      <c r="I48" s="20">
        <f t="shared" si="10"/>
        <v>1.5066868357216985</v>
      </c>
      <c r="J48" s="20">
        <f t="shared" si="10"/>
        <v>1.2717697071675569</v>
      </c>
      <c r="K48" s="20">
        <f t="shared" si="10"/>
        <v>0.9887495675678627</v>
      </c>
      <c r="L48" s="20">
        <f t="shared" si="10"/>
        <v>1.0002870210569086</v>
      </c>
      <c r="M48" s="20">
        <f t="shared" si="10"/>
        <v>1.0600798710471981</v>
      </c>
      <c r="N48" s="20">
        <f t="shared" si="10"/>
        <v>0.98900833981601877</v>
      </c>
      <c r="O48" s="20">
        <f t="shared" si="10"/>
        <v>0.69469691422336588</v>
      </c>
      <c r="P48" s="20">
        <f t="shared" si="10"/>
        <v>1.134989572929038</v>
      </c>
      <c r="Q48" s="20">
        <f t="shared" si="8"/>
        <v>1.0969646669857467</v>
      </c>
    </row>
    <row r="49" spans="1:17" ht="15" customHeight="1" x14ac:dyDescent="0.15">
      <c r="A49" s="3" t="s">
        <v>104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2.1215423103426036E-5</v>
      </c>
    </row>
    <row r="50" spans="1:17" ht="15" customHeight="1" x14ac:dyDescent="0.15">
      <c r="A50" s="3" t="s">
        <v>105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0.44122286558163448</v>
      </c>
      <c r="M50" s="20">
        <f t="shared" si="10"/>
        <v>0.61442750027167026</v>
      </c>
      <c r="N50" s="20">
        <f t="shared" si="10"/>
        <v>0.64907214239503619</v>
      </c>
      <c r="O50" s="20">
        <f t="shared" si="10"/>
        <v>0.47215238711870999</v>
      </c>
      <c r="P50" s="20">
        <f t="shared" si="10"/>
        <v>0.66575067457103243</v>
      </c>
      <c r="Q50" s="20">
        <f t="shared" si="8"/>
        <v>0.68056955773480377</v>
      </c>
    </row>
    <row r="51" spans="1:17" ht="15" customHeight="1" x14ac:dyDescent="0.15">
      <c r="A51" s="3" t="s">
        <v>106</v>
      </c>
      <c r="B51" s="20" t="e">
        <f t="shared" si="9"/>
        <v>#DIV/0!</v>
      </c>
      <c r="C51" s="20" t="e">
        <f t="shared" si="10"/>
        <v>#DIV/0!</v>
      </c>
      <c r="D51" s="20">
        <f t="shared" si="10"/>
        <v>33.538826204849535</v>
      </c>
      <c r="E51" s="20">
        <f t="shared" si="10"/>
        <v>36.526759847739257</v>
      </c>
      <c r="F51" s="20">
        <f t="shared" si="10"/>
        <v>36.229341121249227</v>
      </c>
      <c r="G51" s="20">
        <f t="shared" si="10"/>
        <v>36.587702711406195</v>
      </c>
      <c r="H51" s="20">
        <f t="shared" si="10"/>
        <v>31.558067693490955</v>
      </c>
      <c r="I51" s="20">
        <f t="shared" si="10"/>
        <v>37.647583589659853</v>
      </c>
      <c r="J51" s="20">
        <f t="shared" si="10"/>
        <v>37.637289530156067</v>
      </c>
      <c r="K51" s="20">
        <f t="shared" si="10"/>
        <v>34.50819209698524</v>
      </c>
      <c r="L51" s="20">
        <f t="shared" si="10"/>
        <v>37.799012742447232</v>
      </c>
      <c r="M51" s="20">
        <f t="shared" si="10"/>
        <v>42.057834063824387</v>
      </c>
      <c r="N51" s="20">
        <f t="shared" si="10"/>
        <v>35.49023855083373</v>
      </c>
      <c r="O51" s="20">
        <f t="shared" si="10"/>
        <v>26.040564453197206</v>
      </c>
      <c r="P51" s="20">
        <f t="shared" si="10"/>
        <v>34.469834376040431</v>
      </c>
      <c r="Q51" s="20">
        <f t="shared" si="8"/>
        <v>33.53490106823898</v>
      </c>
    </row>
    <row r="52" spans="1:17" ht="15" customHeight="1" x14ac:dyDescent="0.15">
      <c r="A52" s="3" t="s">
        <v>107</v>
      </c>
      <c r="B52" s="20" t="e">
        <f t="shared" si="9"/>
        <v>#DIV/0!</v>
      </c>
      <c r="C52" s="20" t="e">
        <f t="shared" si="10"/>
        <v>#DIV/0!</v>
      </c>
      <c r="D52" s="20">
        <f t="shared" si="10"/>
        <v>30.209421049770025</v>
      </c>
      <c r="E52" s="20">
        <f t="shared" si="10"/>
        <v>33.261586611643295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34.495205938928066</v>
      </c>
      <c r="K52" s="20">
        <f t="shared" si="10"/>
        <v>31.407204902601642</v>
      </c>
      <c r="L52" s="20">
        <f t="shared" si="10"/>
        <v>34.275634419890451</v>
      </c>
      <c r="M52" s="20">
        <f t="shared" si="10"/>
        <v>37.975064446215335</v>
      </c>
      <c r="N52" s="20">
        <f t="shared" si="10"/>
        <v>31.877505668901605</v>
      </c>
      <c r="O52" s="20">
        <f t="shared" si="10"/>
        <v>23.23212988572736</v>
      </c>
      <c r="P52" s="20">
        <f t="shared" si="10"/>
        <v>30.521481919508641</v>
      </c>
      <c r="Q52" s="20">
        <f t="shared" si="8"/>
        <v>29.651502730849259</v>
      </c>
    </row>
    <row r="53" spans="1:17" ht="15" customHeight="1" x14ac:dyDescent="0.15">
      <c r="A53" s="3" t="s">
        <v>108</v>
      </c>
      <c r="B53" s="20" t="e">
        <f t="shared" si="9"/>
        <v>#DIV/0!</v>
      </c>
      <c r="C53" s="20" t="e">
        <f t="shared" si="10"/>
        <v>#DIV/0!</v>
      </c>
      <c r="D53" s="20">
        <f t="shared" si="10"/>
        <v>3.3294051550795101</v>
      </c>
      <c r="E53" s="20">
        <f t="shared" si="10"/>
        <v>3.2651732360959591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3.142083591227999</v>
      </c>
      <c r="K53" s="20">
        <f t="shared" si="10"/>
        <v>3.100987194383602</v>
      </c>
      <c r="L53" s="20">
        <f t="shared" si="10"/>
        <v>3.5233783225567716</v>
      </c>
      <c r="M53" s="20">
        <f t="shared" si="10"/>
        <v>4.0827696176090607</v>
      </c>
      <c r="N53" s="20">
        <f t="shared" si="10"/>
        <v>3.6127328819321258</v>
      </c>
      <c r="O53" s="20">
        <f t="shared" si="10"/>
        <v>2.8084345674698454</v>
      </c>
      <c r="P53" s="20">
        <f t="shared" si="10"/>
        <v>3.9483524565317856</v>
      </c>
      <c r="Q53" s="20">
        <f t="shared" si="8"/>
        <v>3.8833983373897221</v>
      </c>
    </row>
    <row r="54" spans="1:17" ht="15" customHeight="1" x14ac:dyDescent="0.15">
      <c r="A54" s="3" t="s">
        <v>109</v>
      </c>
      <c r="B54" s="20" t="e">
        <f t="shared" si="9"/>
        <v>#DIV/0!</v>
      </c>
      <c r="C54" s="20" t="e">
        <f t="shared" si="10"/>
        <v>#DIV/0!</v>
      </c>
      <c r="D54" s="20">
        <f t="shared" si="10"/>
        <v>5.5756712788267465E-2</v>
      </c>
      <c r="E54" s="20">
        <f t="shared" si="10"/>
        <v>4.9123945628481214E-2</v>
      </c>
      <c r="F54" s="20">
        <f t="shared" si="10"/>
        <v>4.4169102447630705E-2</v>
      </c>
      <c r="G54" s="20">
        <f t="shared" si="10"/>
        <v>4.580192551534145E-2</v>
      </c>
      <c r="H54" s="20">
        <f t="shared" si="10"/>
        <v>3.4329259775902947E-2</v>
      </c>
      <c r="I54" s="20">
        <f t="shared" si="10"/>
        <v>4.1047197910787508E-2</v>
      </c>
      <c r="J54" s="20">
        <f t="shared" si="10"/>
        <v>3.7359208044089792E-2</v>
      </c>
      <c r="K54" s="20">
        <f t="shared" si="10"/>
        <v>3.0938234214345047E-2</v>
      </c>
      <c r="L54" s="20">
        <f t="shared" si="10"/>
        <v>3.1650255862159409E-2</v>
      </c>
      <c r="M54" s="20">
        <f t="shared" si="10"/>
        <v>3.2185375689740524E-2</v>
      </c>
      <c r="N54" s="20">
        <f t="shared" si="10"/>
        <v>3.1268013290165007E-2</v>
      </c>
      <c r="O54" s="20">
        <f t="shared" si="10"/>
        <v>2.4636768249800271E-2</v>
      </c>
      <c r="P54" s="20">
        <f t="shared" si="10"/>
        <v>3.7351938076946645E-2</v>
      </c>
      <c r="Q54" s="20">
        <f t="shared" si="8"/>
        <v>3.6723897392030469E-2</v>
      </c>
    </row>
    <row r="55" spans="1:17" ht="15" customHeight="1" x14ac:dyDescent="0.15">
      <c r="A55" s="3" t="s">
        <v>110</v>
      </c>
      <c r="B55" s="20" t="e">
        <f t="shared" si="9"/>
        <v>#DIV/0!</v>
      </c>
      <c r="C55" s="20" t="e">
        <f t="shared" si="10"/>
        <v>#DIV/0!</v>
      </c>
      <c r="D55" s="20">
        <f t="shared" si="10"/>
        <v>1.7546360073360796</v>
      </c>
      <c r="E55" s="20">
        <f t="shared" si="10"/>
        <v>1.6452358739301505</v>
      </c>
      <c r="F55" s="20">
        <f t="shared" si="10"/>
        <v>1.9987598912456717</v>
      </c>
      <c r="G55" s="20">
        <f t="shared" si="10"/>
        <v>1.9582965193128794</v>
      </c>
      <c r="H55" s="20">
        <f t="shared" si="10"/>
        <v>1.5190886405371267</v>
      </c>
      <c r="I55" s="20">
        <f t="shared" si="10"/>
        <v>1.8831900114490221</v>
      </c>
      <c r="J55" s="20">
        <f t="shared" si="10"/>
        <v>1.9503507985160091</v>
      </c>
      <c r="K55" s="20">
        <f t="shared" si="10"/>
        <v>1.7881968485685937</v>
      </c>
      <c r="L55" s="20">
        <f t="shared" si="10"/>
        <v>1.8085545829672149</v>
      </c>
      <c r="M55" s="20">
        <f t="shared" si="10"/>
        <v>1.4440215947646127</v>
      </c>
      <c r="N55" s="20">
        <f t="shared" si="10"/>
        <v>1.4314741159140154</v>
      </c>
      <c r="O55" s="20">
        <f t="shared" si="10"/>
        <v>1.2812118663579504</v>
      </c>
      <c r="P55" s="20">
        <f t="shared" si="10"/>
        <v>1.5553438117528577</v>
      </c>
      <c r="Q55" s="20">
        <f t="shared" si="8"/>
        <v>1.4637156861746725</v>
      </c>
    </row>
    <row r="56" spans="1:17" ht="15" customHeight="1" x14ac:dyDescent="0.15">
      <c r="A56" s="3" t="s">
        <v>111</v>
      </c>
      <c r="B56" s="20" t="e">
        <f t="shared" si="9"/>
        <v>#DIV/0!</v>
      </c>
      <c r="C56" s="20" t="e">
        <f t="shared" si="10"/>
        <v>#DIV/0!</v>
      </c>
      <c r="D56" s="20">
        <f t="shared" si="10"/>
        <v>1.8537317059473306</v>
      </c>
      <c r="E56" s="20">
        <f t="shared" si="10"/>
        <v>2.0112637086977778</v>
      </c>
      <c r="F56" s="20">
        <f t="shared" si="10"/>
        <v>1.8574887098260722</v>
      </c>
      <c r="G56" s="20">
        <f t="shared" si="10"/>
        <v>1.8070723995443336</v>
      </c>
      <c r="H56" s="20">
        <f t="shared" si="10"/>
        <v>1.2378033627255889</v>
      </c>
      <c r="I56" s="20">
        <f t="shared" si="10"/>
        <v>1.4870059027818092</v>
      </c>
      <c r="J56" s="20">
        <f t="shared" si="10"/>
        <v>1.5325429093483265</v>
      </c>
      <c r="K56" s="20">
        <f t="shared" si="10"/>
        <v>1.4626670643966937</v>
      </c>
      <c r="L56" s="20">
        <f t="shared" si="10"/>
        <v>1.3891378626182351</v>
      </c>
      <c r="M56" s="20">
        <f t="shared" si="10"/>
        <v>2.8198049105903089</v>
      </c>
      <c r="N56" s="20">
        <f t="shared" si="10"/>
        <v>2.6669564385121176</v>
      </c>
      <c r="O56" s="20">
        <f t="shared" si="10"/>
        <v>1.983559596213931</v>
      </c>
      <c r="P56" s="20">
        <f t="shared" si="10"/>
        <v>2.9045686969225648</v>
      </c>
      <c r="Q56" s="20">
        <f t="shared" si="10"/>
        <v>2.8684312806987173</v>
      </c>
    </row>
    <row r="57" spans="1:17" ht="15" customHeight="1" x14ac:dyDescent="0.15">
      <c r="A57" s="4" t="s">
        <v>112</v>
      </c>
      <c r="B57" s="20" t="e">
        <f t="shared" si="9"/>
        <v>#DIV/0!</v>
      </c>
      <c r="C57" s="20" t="e">
        <f t="shared" si="10"/>
        <v>#DIV/0!</v>
      </c>
      <c r="D57" s="20">
        <f t="shared" si="10"/>
        <v>0.73067695406358368</v>
      </c>
      <c r="E57" s="20">
        <f t="shared" si="10"/>
        <v>0.88700638547246302</v>
      </c>
      <c r="F57" s="20">
        <f t="shared" si="10"/>
        <v>0.80473347948019114</v>
      </c>
      <c r="G57" s="20">
        <f t="shared" si="10"/>
        <v>0.79486380357773456</v>
      </c>
      <c r="H57" s="20">
        <f t="shared" si="10"/>
        <v>0.58140554359347385</v>
      </c>
      <c r="I57" s="20">
        <f t="shared" si="10"/>
        <v>0.65898355003582265</v>
      </c>
      <c r="J57" s="20">
        <f t="shared" si="10"/>
        <v>0.61299863238613406</v>
      </c>
      <c r="K57" s="20">
        <f t="shared" si="10"/>
        <v>0.52808422346934736</v>
      </c>
      <c r="L57" s="20">
        <f t="shared" si="10"/>
        <v>0.52958265376212765</v>
      </c>
      <c r="M57" s="20">
        <f t="shared" si="10"/>
        <v>0.61644616099781457</v>
      </c>
      <c r="N57" s="20">
        <f t="shared" si="10"/>
        <v>0.59612521310104571</v>
      </c>
      <c r="O57" s="20">
        <f t="shared" si="10"/>
        <v>0.43070095316887225</v>
      </c>
      <c r="P57" s="20">
        <f t="shared" si="10"/>
        <v>0.59703056233301366</v>
      </c>
      <c r="Q57" s="20">
        <f t="shared" si="10"/>
        <v>0.60949789033832658</v>
      </c>
    </row>
    <row r="58" spans="1:17" ht="15" customHeight="1" x14ac:dyDescent="0.15">
      <c r="A58" s="3" t="s">
        <v>113</v>
      </c>
      <c r="B58" s="20" t="e">
        <f t="shared" si="9"/>
        <v>#DIV/0!</v>
      </c>
      <c r="C58" s="20" t="e">
        <f t="shared" si="10"/>
        <v>#DIV/0!</v>
      </c>
      <c r="D58" s="20">
        <f t="shared" si="10"/>
        <v>3.5401261506813975</v>
      </c>
      <c r="E58" s="20">
        <f t="shared" si="10"/>
        <v>1.7110120045174388</v>
      </c>
      <c r="F58" s="20">
        <f t="shared" si="10"/>
        <v>2.8178735303024318</v>
      </c>
      <c r="G58" s="20">
        <f t="shared" si="10"/>
        <v>3.9869010879801747</v>
      </c>
      <c r="H58" s="20">
        <f t="shared" si="10"/>
        <v>5.9371933267909718</v>
      </c>
      <c r="I58" s="20">
        <f t="shared" si="10"/>
        <v>3.2839443660661014</v>
      </c>
      <c r="J58" s="20">
        <f t="shared" si="10"/>
        <v>3.1608187893096327</v>
      </c>
      <c r="K58" s="20">
        <f t="shared" si="10"/>
        <v>5.1981693168490457</v>
      </c>
      <c r="L58" s="20">
        <f t="shared" si="10"/>
        <v>4.5591278626284009</v>
      </c>
      <c r="M58" s="20">
        <f t="shared" si="10"/>
        <v>1.7232004865915651</v>
      </c>
      <c r="N58" s="20">
        <f t="shared" si="10"/>
        <v>7.0053483055183552</v>
      </c>
      <c r="O58" s="20">
        <f t="shared" si="10"/>
        <v>10.57822323795364</v>
      </c>
      <c r="P58" s="20">
        <f t="shared" si="10"/>
        <v>3.6420417182222797</v>
      </c>
      <c r="Q58" s="20">
        <f t="shared" si="10"/>
        <v>3.4462969751898358</v>
      </c>
    </row>
    <row r="59" spans="1:17" ht="15" customHeight="1" x14ac:dyDescent="0.15">
      <c r="A59" s="3" t="s">
        <v>114</v>
      </c>
      <c r="B59" s="20" t="e">
        <f t="shared" si="9"/>
        <v>#DIV/0!</v>
      </c>
      <c r="C59" s="20" t="e">
        <f t="shared" si="10"/>
        <v>#DIV/0!</v>
      </c>
      <c r="D59" s="20">
        <f t="shared" si="10"/>
        <v>6.1511825815313275</v>
      </c>
      <c r="E59" s="20">
        <f t="shared" si="10"/>
        <v>9.5359591124812386</v>
      </c>
      <c r="F59" s="20">
        <f t="shared" si="10"/>
        <v>10.134371173519769</v>
      </c>
      <c r="G59" s="20">
        <f t="shared" si="10"/>
        <v>8.5700646830066081</v>
      </c>
      <c r="H59" s="20">
        <f t="shared" si="10"/>
        <v>6.0269391723610006</v>
      </c>
      <c r="I59" s="20">
        <f t="shared" si="10"/>
        <v>6.6850380341987581</v>
      </c>
      <c r="J59" s="20">
        <f t="shared" si="10"/>
        <v>6.8540062932475454</v>
      </c>
      <c r="K59" s="20">
        <f t="shared" si="10"/>
        <v>9.3117301735965832</v>
      </c>
      <c r="L59" s="20">
        <f t="shared" si="10"/>
        <v>10.120254028884416</v>
      </c>
      <c r="M59" s="20">
        <f t="shared" si="10"/>
        <v>5.4892478960650077</v>
      </c>
      <c r="N59" s="20">
        <f t="shared" si="10"/>
        <v>4.2810551821064928</v>
      </c>
      <c r="O59" s="20">
        <f t="shared" si="10"/>
        <v>4.6631578541688885</v>
      </c>
      <c r="P59" s="20">
        <f t="shared" si="10"/>
        <v>4.3476703488555071</v>
      </c>
      <c r="Q59" s="20">
        <f t="shared" si="10"/>
        <v>5.0017905817099289</v>
      </c>
    </row>
    <row r="60" spans="1:17" ht="15" customHeight="1" x14ac:dyDescent="0.15">
      <c r="A60" s="3" t="s">
        <v>115</v>
      </c>
      <c r="B60" s="20" t="e">
        <f t="shared" si="9"/>
        <v>#DIV/0!</v>
      </c>
      <c r="C60" s="20" t="e">
        <f t="shared" si="10"/>
        <v>#DIV/0!</v>
      </c>
      <c r="D60" s="20">
        <f t="shared" si="10"/>
        <v>2.7881041308072172</v>
      </c>
      <c r="E60" s="20">
        <f t="shared" si="10"/>
        <v>2.5633476869474623</v>
      </c>
      <c r="F60" s="20">
        <f t="shared" si="10"/>
        <v>2.0107742162710172</v>
      </c>
      <c r="G60" s="20">
        <f t="shared" si="10"/>
        <v>1.305943103918926</v>
      </c>
      <c r="H60" s="20">
        <f t="shared" si="10"/>
        <v>0.81102309356968061</v>
      </c>
      <c r="I60" s="20">
        <f t="shared" si="10"/>
        <v>0.42318687298626234</v>
      </c>
      <c r="J60" s="20">
        <f t="shared" si="10"/>
        <v>0.85583348467271769</v>
      </c>
      <c r="K60" s="20">
        <f t="shared" si="10"/>
        <v>0.29690778139606216</v>
      </c>
      <c r="L60" s="20">
        <f t="shared" si="10"/>
        <v>0.24776321813295343</v>
      </c>
      <c r="M60" s="20">
        <f t="shared" si="10"/>
        <v>0.2949508578742106</v>
      </c>
      <c r="N60" s="20">
        <f t="shared" si="10"/>
        <v>0.23438416406459706</v>
      </c>
      <c r="O60" s="20">
        <f t="shared" si="10"/>
        <v>0.14172565003028212</v>
      </c>
      <c r="P60" s="20">
        <f t="shared" si="10"/>
        <v>0.15756554809621062</v>
      </c>
      <c r="Q60" s="20">
        <f t="shared" si="10"/>
        <v>0.31649168185690962</v>
      </c>
    </row>
    <row r="61" spans="1:17" ht="15" customHeight="1" x14ac:dyDescent="0.15">
      <c r="A61" s="3" t="s">
        <v>116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2.6239663920372611</v>
      </c>
      <c r="E61" s="20">
        <f t="shared" si="11"/>
        <v>0.21946725817504864</v>
      </c>
      <c r="F61" s="20">
        <f t="shared" si="11"/>
        <v>0.92997870337454414</v>
      </c>
      <c r="G61" s="20">
        <f t="shared" si="11"/>
        <v>2.1555020235996564E-2</v>
      </c>
      <c r="H61" s="20">
        <f t="shared" si="11"/>
        <v>9.3570285342509576E-3</v>
      </c>
      <c r="I61" s="20">
        <f t="shared" si="11"/>
        <v>4.2507819004328311E-2</v>
      </c>
      <c r="J61" s="20">
        <f t="shared" si="11"/>
        <v>3.2615181625792682E-2</v>
      </c>
      <c r="K61" s="20">
        <f t="shared" si="11"/>
        <v>2.5395823272203022E-2</v>
      </c>
      <c r="L61" s="20">
        <f t="shared" si="11"/>
        <v>3.134527480995445E-2</v>
      </c>
      <c r="M61" s="20">
        <f t="shared" si="11"/>
        <v>2.3582485118508592E-2</v>
      </c>
      <c r="N61" s="20">
        <f t="shared" si="11"/>
        <v>2.608666241124238E-2</v>
      </c>
      <c r="O61" s="20">
        <f t="shared" si="11"/>
        <v>1.7842387202926035E-2</v>
      </c>
      <c r="P61" s="20">
        <f t="shared" si="11"/>
        <v>2.1740318725495554E-2</v>
      </c>
      <c r="Q61" s="20">
        <f t="shared" si="11"/>
        <v>3.9248532741338167E-2</v>
      </c>
    </row>
    <row r="62" spans="1:17" ht="15" customHeight="1" x14ac:dyDescent="0.15">
      <c r="A62" s="3" t="s">
        <v>117</v>
      </c>
      <c r="B62" s="20" t="e">
        <f t="shared" si="9"/>
        <v>#DIV/0!</v>
      </c>
      <c r="C62" s="20" t="e">
        <f t="shared" si="11"/>
        <v>#DIV/0!</v>
      </c>
      <c r="D62" s="20">
        <f t="shared" si="11"/>
        <v>3.7811195509391946</v>
      </c>
      <c r="E62" s="20">
        <f t="shared" si="11"/>
        <v>2.9915650278497119</v>
      </c>
      <c r="F62" s="20">
        <f t="shared" si="11"/>
        <v>1.557974055641137</v>
      </c>
      <c r="G62" s="20">
        <f t="shared" si="11"/>
        <v>4.439556512936103</v>
      </c>
      <c r="H62" s="20">
        <f t="shared" si="11"/>
        <v>8.6887039049192865</v>
      </c>
      <c r="I62" s="20">
        <f t="shared" si="11"/>
        <v>5.2349783547189483</v>
      </c>
      <c r="J62" s="20">
        <f t="shared" si="11"/>
        <v>3.0234273367109812</v>
      </c>
      <c r="K62" s="20">
        <f t="shared" si="11"/>
        <v>5.2664981442850047</v>
      </c>
      <c r="L62" s="20">
        <f t="shared" si="11"/>
        <v>4.8360337146387176</v>
      </c>
      <c r="M62" s="20">
        <f t="shared" si="11"/>
        <v>1.6916942864732374</v>
      </c>
      <c r="N62" s="20">
        <f t="shared" si="11"/>
        <v>6.3246483337998951</v>
      </c>
      <c r="O62" s="20">
        <f t="shared" si="11"/>
        <v>18.079048626785649</v>
      </c>
      <c r="P62" s="20">
        <f t="shared" si="11"/>
        <v>1.6925769855743666</v>
      </c>
      <c r="Q62" s="20">
        <f t="shared" si="11"/>
        <v>3.0166846573454582</v>
      </c>
    </row>
    <row r="63" spans="1:17" ht="15" customHeight="1" x14ac:dyDescent="0.15">
      <c r="A63" s="3" t="s">
        <v>118</v>
      </c>
      <c r="B63" s="20" t="e">
        <f t="shared" si="9"/>
        <v>#DIV/0!</v>
      </c>
      <c r="C63" s="20" t="e">
        <f t="shared" si="11"/>
        <v>#DIV/0!</v>
      </c>
      <c r="D63" s="20">
        <f t="shared" si="11"/>
        <v>3.4892022829823217</v>
      </c>
      <c r="E63" s="20">
        <f t="shared" si="11"/>
        <v>4.6449135047085122</v>
      </c>
      <c r="F63" s="20">
        <f t="shared" si="11"/>
        <v>4.2661551526642176</v>
      </c>
      <c r="G63" s="20">
        <f t="shared" si="11"/>
        <v>5.4338989681705527</v>
      </c>
      <c r="H63" s="20">
        <f t="shared" si="11"/>
        <v>3.0370889029571839</v>
      </c>
      <c r="I63" s="20">
        <f t="shared" si="11"/>
        <v>4.2338911282998337</v>
      </c>
      <c r="J63" s="20">
        <f t="shared" si="11"/>
        <v>3.7311953093438786</v>
      </c>
      <c r="K63" s="20">
        <f t="shared" si="11"/>
        <v>3.7180477941121728</v>
      </c>
      <c r="L63" s="20">
        <f t="shared" si="11"/>
        <v>4.1739367936935343</v>
      </c>
      <c r="M63" s="20">
        <f t="shared" si="11"/>
        <v>3.9228426365293827</v>
      </c>
      <c r="N63" s="20">
        <f t="shared" si="11"/>
        <v>3.8257259828195043</v>
      </c>
      <c r="O63" s="20">
        <f t="shared" si="11"/>
        <v>2.9064820536273643</v>
      </c>
      <c r="P63" s="20">
        <f t="shared" si="11"/>
        <v>4.8167229016244368</v>
      </c>
      <c r="Q63" s="20">
        <f t="shared" si="11"/>
        <v>5.720208454261245</v>
      </c>
    </row>
    <row r="64" spans="1:17" ht="15" customHeight="1" x14ac:dyDescent="0.15">
      <c r="A64" s="3" t="s">
        <v>119</v>
      </c>
      <c r="B64" s="20" t="e">
        <f t="shared" si="9"/>
        <v>#DIV/0!</v>
      </c>
      <c r="C64" s="20" t="e">
        <f t="shared" si="11"/>
        <v>#DIV/0!</v>
      </c>
      <c r="D64" s="20">
        <f t="shared" si="11"/>
        <v>1.9359795695948712</v>
      </c>
      <c r="E64" s="20">
        <f t="shared" si="11"/>
        <v>1.3985913959441254</v>
      </c>
      <c r="F64" s="20">
        <f t="shared" si="11"/>
        <v>1.5930295519479665</v>
      </c>
      <c r="G64" s="20">
        <f t="shared" si="11"/>
        <v>1.6151908456766233</v>
      </c>
      <c r="H64" s="20">
        <f t="shared" si="11"/>
        <v>1.1081200868042014</v>
      </c>
      <c r="I64" s="20">
        <f t="shared" si="11"/>
        <v>0.99973896079430824</v>
      </c>
      <c r="J64" s="20">
        <f t="shared" si="11"/>
        <v>0.87256729660913301</v>
      </c>
      <c r="K64" s="20">
        <f t="shared" si="11"/>
        <v>0.67453622842409733</v>
      </c>
      <c r="L64" s="20">
        <f t="shared" si="11"/>
        <v>0.86817939527679233</v>
      </c>
      <c r="M64" s="20">
        <f t="shared" si="11"/>
        <v>0.66740319484188793</v>
      </c>
      <c r="N64" s="20">
        <f t="shared" si="11"/>
        <v>0.90515321326512177</v>
      </c>
      <c r="O64" s="20">
        <f t="shared" si="11"/>
        <v>0.85886115040004785</v>
      </c>
      <c r="P64" s="20">
        <f t="shared" si="11"/>
        <v>1.4284631706577751</v>
      </c>
      <c r="Q64" s="20">
        <f t="shared" si="11"/>
        <v>2.1427789488691329</v>
      </c>
    </row>
    <row r="65" spans="1:17" ht="15" customHeight="1" x14ac:dyDescent="0.15">
      <c r="A65" s="3" t="s">
        <v>120</v>
      </c>
      <c r="B65" s="20" t="e">
        <f t="shared" si="9"/>
        <v>#DIV/0!</v>
      </c>
      <c r="C65" s="20" t="e">
        <f t="shared" si="11"/>
        <v>#DIV/0!</v>
      </c>
      <c r="D65" s="20">
        <f t="shared" si="11"/>
        <v>4.8999679376527183</v>
      </c>
      <c r="E65" s="20">
        <f t="shared" si="11"/>
        <v>4.2783305971089245</v>
      </c>
      <c r="F65" s="20">
        <f t="shared" si="11"/>
        <v>6.0380212242103468</v>
      </c>
      <c r="G65" s="20">
        <f t="shared" si="11"/>
        <v>5.5652230785075316</v>
      </c>
      <c r="H65" s="20">
        <f t="shared" si="11"/>
        <v>19.131268680045252</v>
      </c>
      <c r="I65" s="20">
        <f t="shared" si="11"/>
        <v>12.053869204002702</v>
      </c>
      <c r="J65" s="20">
        <f t="shared" si="11"/>
        <v>11.84153469254632</v>
      </c>
      <c r="K65" s="20">
        <f t="shared" si="11"/>
        <v>12.960969349474819</v>
      </c>
      <c r="L65" s="20">
        <f t="shared" si="11"/>
        <v>7.7685451353319532</v>
      </c>
      <c r="M65" s="20">
        <f t="shared" si="11"/>
        <v>7.9274881974378468</v>
      </c>
      <c r="N65" s="20">
        <f t="shared" si="11"/>
        <v>8.6877581230268586</v>
      </c>
      <c r="O65" s="20">
        <f t="shared" si="11"/>
        <v>10.937169246747226</v>
      </c>
      <c r="P65" s="20">
        <f t="shared" si="11"/>
        <v>10.621698577313543</v>
      </c>
      <c r="Q65" s="20">
        <f t="shared" si="11"/>
        <v>7.9515405791640781</v>
      </c>
    </row>
    <row r="66" spans="1:17" ht="15" customHeight="1" x14ac:dyDescent="0.15">
      <c r="A66" s="3" t="s">
        <v>211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0.24827306294837576</v>
      </c>
      <c r="O66" s="20">
        <f t="shared" si="11"/>
        <v>0.17985126300549445</v>
      </c>
      <c r="P66" s="20">
        <f t="shared" si="11"/>
        <v>0.54661372795531682</v>
      </c>
      <c r="Q66" s="20">
        <f t="shared" si="11"/>
        <v>0.67889353930963314</v>
      </c>
    </row>
    <row r="67" spans="1:17" ht="15" customHeight="1" x14ac:dyDescent="0.15">
      <c r="A67" s="3" t="s">
        <v>212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1.7379114406386305</v>
      </c>
      <c r="O67" s="20">
        <f t="shared" si="11"/>
        <v>2.7891219675613983</v>
      </c>
      <c r="P67" s="20">
        <f t="shared" si="11"/>
        <v>7.6360281390121534</v>
      </c>
      <c r="Q67" s="20">
        <f t="shared" si="11"/>
        <v>5.5584408530976219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99.999999999999986</v>
      </c>
      <c r="E68" s="21">
        <f t="shared" si="12"/>
        <v>99.999999999999986</v>
      </c>
      <c r="F68" s="21">
        <f t="shared" si="12"/>
        <v>99.999999999999972</v>
      </c>
      <c r="G68" s="21">
        <f t="shared" si="12"/>
        <v>99.999999999999986</v>
      </c>
      <c r="H68" s="21">
        <f t="shared" si="12"/>
        <v>100</v>
      </c>
      <c r="I68" s="21">
        <f t="shared" si="12"/>
        <v>99.999999999999972</v>
      </c>
      <c r="J68" s="21">
        <f t="shared" si="12"/>
        <v>100</v>
      </c>
      <c r="K68" s="21">
        <f t="shared" si="12"/>
        <v>100</v>
      </c>
      <c r="L68" s="21">
        <f t="shared" si="12"/>
        <v>100.00000000000003</v>
      </c>
      <c r="M68" s="21">
        <f t="shared" si="12"/>
        <v>99.999999999999986</v>
      </c>
      <c r="N68" s="21">
        <f t="shared" si="12"/>
        <v>100</v>
      </c>
      <c r="O68" s="21">
        <f>SUM(O40:O65)-O52-O53</f>
        <v>100</v>
      </c>
      <c r="P68" s="21">
        <f>SUM(P40:P65)-P52-P53</f>
        <v>100.00000000000001</v>
      </c>
      <c r="Q68" s="21">
        <f>SUM(Q40:Q65)-Q52-Q53</f>
        <v>100</v>
      </c>
    </row>
    <row r="69" spans="1:17" ht="15" customHeight="1" x14ac:dyDescent="0.15">
      <c r="A69" s="3" t="s">
        <v>1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66.451306736426702</v>
      </c>
      <c r="E69" s="20">
        <f t="shared" si="13"/>
        <v>68.113307444167148</v>
      </c>
      <c r="F69" s="20">
        <f t="shared" si="13"/>
        <v>65.990840311516635</v>
      </c>
      <c r="G69" s="20">
        <f t="shared" si="13"/>
        <v>64.501433977132535</v>
      </c>
      <c r="H69" s="20">
        <f t="shared" si="13"/>
        <v>51.912008257161979</v>
      </c>
      <c r="I69" s="20">
        <f t="shared" si="13"/>
        <v>63.013665795662114</v>
      </c>
      <c r="J69" s="20">
        <f t="shared" si="13"/>
        <v>65.532109275683524</v>
      </c>
      <c r="K69" s="20">
        <f t="shared" si="13"/>
        <v>58.76879725215538</v>
      </c>
      <c r="L69" s="20">
        <f t="shared" si="13"/>
        <v>63.667539477255694</v>
      </c>
      <c r="M69" s="20">
        <f t="shared" si="13"/>
        <v>73.379317292715612</v>
      </c>
      <c r="N69" s="20">
        <f t="shared" si="13"/>
        <v>64.015284265460764</v>
      </c>
      <c r="O69" s="20">
        <f t="shared" si="13"/>
        <v>48.122017377343226</v>
      </c>
      <c r="P69" s="20">
        <f t="shared" si="13"/>
        <v>68.214577359921947</v>
      </c>
      <c r="Q69" s="20">
        <f>+Q33/Q$32*100</f>
        <v>67.42331473165035</v>
      </c>
    </row>
    <row r="70" spans="1:17" ht="15" customHeight="1" x14ac:dyDescent="0.15">
      <c r="A70" s="3" t="s">
        <v>152</v>
      </c>
      <c r="B70" s="20" t="e">
        <f>+B34/$B$32*100</f>
        <v>#DIV/0!</v>
      </c>
      <c r="C70" s="20" t="e">
        <f t="shared" si="13"/>
        <v>#DIV/0!</v>
      </c>
      <c r="D70" s="20">
        <f t="shared" si="13"/>
        <v>33.548693263573306</v>
      </c>
      <c r="E70" s="20">
        <f t="shared" si="13"/>
        <v>31.886692555832859</v>
      </c>
      <c r="F70" s="20">
        <f t="shared" si="13"/>
        <v>34.009159688483365</v>
      </c>
      <c r="G70" s="20">
        <f t="shared" si="13"/>
        <v>35.498566022867465</v>
      </c>
      <c r="H70" s="20">
        <f t="shared" si="13"/>
        <v>48.087991742838021</v>
      </c>
      <c r="I70" s="20">
        <f t="shared" si="13"/>
        <v>36.986334204337894</v>
      </c>
      <c r="J70" s="20">
        <f t="shared" si="13"/>
        <v>34.467890724316469</v>
      </c>
      <c r="K70" s="20">
        <f t="shared" si="13"/>
        <v>41.231202747844627</v>
      </c>
      <c r="L70" s="20">
        <f t="shared" si="13"/>
        <v>36.332460522744306</v>
      </c>
      <c r="M70" s="20">
        <f t="shared" si="13"/>
        <v>26.620682707284381</v>
      </c>
      <c r="N70" s="20">
        <f t="shared" si="13"/>
        <v>35.984715734539243</v>
      </c>
      <c r="O70" s="20">
        <f t="shared" si="13"/>
        <v>51.877982622656781</v>
      </c>
      <c r="P70" s="20">
        <f t="shared" si="13"/>
        <v>31.78542264007805</v>
      </c>
      <c r="Q70" s="20">
        <f>+Q34/Q$32*100</f>
        <v>32.576685268349642</v>
      </c>
    </row>
    <row r="71" spans="1:17" ht="15" customHeight="1" x14ac:dyDescent="0.15">
      <c r="A71" s="3" t="s">
        <v>3</v>
      </c>
      <c r="B71" s="20" t="e">
        <f>+B35/$B$32*100</f>
        <v>#DIV/0!</v>
      </c>
      <c r="C71" s="20" t="e">
        <f t="shared" si="13"/>
        <v>#DIV/0!</v>
      </c>
      <c r="D71" s="20">
        <f t="shared" si="13"/>
        <v>45.062879565724117</v>
      </c>
      <c r="E71" s="20">
        <f t="shared" si="13"/>
        <v>41.170627253649073</v>
      </c>
      <c r="F71" s="20">
        <f t="shared" si="13"/>
        <v>38.195308488367502</v>
      </c>
      <c r="G71" s="20">
        <f t="shared" si="13"/>
        <v>38.551861558146811</v>
      </c>
      <c r="H71" s="20">
        <f t="shared" si="13"/>
        <v>32.224789988372493</v>
      </c>
      <c r="I71" s="20">
        <f t="shared" si="13"/>
        <v>34.101233026365705</v>
      </c>
      <c r="J71" s="20">
        <f t="shared" si="13"/>
        <v>34.771248976142736</v>
      </c>
      <c r="K71" s="20">
        <f t="shared" si="13"/>
        <v>32.228854916391491</v>
      </c>
      <c r="L71" s="20">
        <f t="shared" si="13"/>
        <v>33.236462314677418</v>
      </c>
      <c r="M71" s="20">
        <f t="shared" si="13"/>
        <v>35.200613371004941</v>
      </c>
      <c r="N71" s="20">
        <f t="shared" si="13"/>
        <v>37.420939422092275</v>
      </c>
      <c r="O71" s="20">
        <f t="shared" si="13"/>
        <v>42.869889458560628</v>
      </c>
      <c r="P71" s="20">
        <f t="shared" si="13"/>
        <v>39.299746404358331</v>
      </c>
      <c r="Q71" s="20">
        <f>+Q35/Q$32*100</f>
        <v>41.776795927996552</v>
      </c>
    </row>
    <row r="72" spans="1:17" ht="15" customHeight="1" x14ac:dyDescent="0.15">
      <c r="A72" s="3" t="s">
        <v>2</v>
      </c>
      <c r="B72" s="20" t="e">
        <f>+B36/$B$32*100</f>
        <v>#DIV/0!</v>
      </c>
      <c r="C72" s="20" t="e">
        <f t="shared" si="13"/>
        <v>#DIV/0!</v>
      </c>
      <c r="D72" s="20">
        <f t="shared" si="13"/>
        <v>54.937120434275876</v>
      </c>
      <c r="E72" s="20">
        <f t="shared" si="13"/>
        <v>58.829372746350927</v>
      </c>
      <c r="F72" s="20">
        <f t="shared" si="13"/>
        <v>61.804691511632505</v>
      </c>
      <c r="G72" s="20">
        <f t="shared" si="13"/>
        <v>61.448138441853182</v>
      </c>
      <c r="H72" s="20">
        <f t="shared" si="13"/>
        <v>67.775210011627507</v>
      </c>
      <c r="I72" s="20">
        <f t="shared" si="13"/>
        <v>65.898766973634295</v>
      </c>
      <c r="J72" s="20">
        <f t="shared" si="13"/>
        <v>65.228751023857271</v>
      </c>
      <c r="K72" s="20">
        <f t="shared" si="13"/>
        <v>67.771145083608502</v>
      </c>
      <c r="L72" s="20">
        <f t="shared" si="13"/>
        <v>66.763537685322589</v>
      </c>
      <c r="M72" s="20">
        <f t="shared" si="13"/>
        <v>64.799386628995066</v>
      </c>
      <c r="N72" s="20">
        <f t="shared" si="13"/>
        <v>62.579060577907732</v>
      </c>
      <c r="O72" s="20">
        <f t="shared" si="13"/>
        <v>57.130110541439372</v>
      </c>
      <c r="P72" s="20">
        <f t="shared" si="13"/>
        <v>60.700253595641662</v>
      </c>
      <c r="Q72" s="20">
        <f>+Q36/Q$32*100</f>
        <v>58.223204072003455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516"/>
  <sheetViews>
    <sheetView tabSelected="1" view="pageBreakPreview" zoomScaleNormal="100" zoomScaleSheetLayoutView="100" workbookViewId="0">
      <pane xSplit="1" ySplit="3" topLeftCell="O31" activePane="bottomRight" state="frozen"/>
      <selection pane="topRight" activeCell="B1" sqref="B1"/>
      <selection pane="bottomLeft" activeCell="A2" sqref="A2"/>
      <selection pane="bottomRight" activeCell="U30" sqref="U30:V31"/>
    </sheetView>
  </sheetViews>
  <sheetFormatPr defaultColWidth="9" defaultRowHeight="12" x14ac:dyDescent="0.15"/>
  <cols>
    <col min="1" max="1" width="24.77734375" style="10" customWidth="1"/>
    <col min="2" max="3" width="8.88671875" style="10" hidden="1" customWidth="1"/>
    <col min="4" max="32" width="9.77734375" style="10" customWidth="1"/>
    <col min="33" max="16384" width="9" style="10"/>
  </cols>
  <sheetData>
    <row r="1" spans="1:32" ht="18" customHeight="1" x14ac:dyDescent="0.2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55" t="s">
        <v>168</v>
      </c>
      <c r="L1" s="55">
        <f>財政指標!$S$1</f>
        <v>0</v>
      </c>
      <c r="M1" s="24"/>
      <c r="N1" s="24"/>
      <c r="O1" s="24"/>
      <c r="P1" s="24"/>
      <c r="Q1" s="24"/>
      <c r="U1" s="55" t="s">
        <v>168</v>
      </c>
      <c r="V1" s="55">
        <f>財政指標!$S$1</f>
        <v>0</v>
      </c>
      <c r="X1" s="55"/>
      <c r="Y1" s="55">
        <f>財政指標!$S$1</f>
        <v>0</v>
      </c>
      <c r="Z1" s="55">
        <f>財政指標!$S$1</f>
        <v>0</v>
      </c>
      <c r="AA1" s="55">
        <f>財政指標!$S$1</f>
        <v>0</v>
      </c>
      <c r="AB1" s="55">
        <f>財政指標!$S$1</f>
        <v>0</v>
      </c>
      <c r="AE1" s="55" t="s">
        <v>168</v>
      </c>
      <c r="AF1" s="55">
        <f>財政指標!$S$1</f>
        <v>0</v>
      </c>
    </row>
    <row r="2" spans="1:32" ht="18" customHeight="1" x14ac:dyDescent="0.15">
      <c r="K2" s="15"/>
      <c r="L2" s="149" t="s">
        <v>149</v>
      </c>
      <c r="N2" s="77" t="s">
        <v>206</v>
      </c>
      <c r="U2" s="15"/>
      <c r="V2" s="149" t="s">
        <v>149</v>
      </c>
      <c r="X2" s="18"/>
      <c r="Y2" s="18"/>
      <c r="Z2" s="15"/>
      <c r="AA2" s="15"/>
      <c r="AB2" s="15"/>
      <c r="AD2" s="15"/>
      <c r="AE2" s="15"/>
      <c r="AF2" s="149" t="s">
        <v>149</v>
      </c>
    </row>
    <row r="3" spans="1:32" s="111" customFormat="1" ht="18" customHeight="1" x14ac:dyDescent="0.2">
      <c r="A3" s="47"/>
      <c r="B3" s="110" t="s">
        <v>169</v>
      </c>
      <c r="C3" s="110" t="s">
        <v>170</v>
      </c>
      <c r="D3" s="144" t="s">
        <v>172</v>
      </c>
      <c r="E3" s="144" t="s">
        <v>174</v>
      </c>
      <c r="F3" s="144" t="s">
        <v>176</v>
      </c>
      <c r="G3" s="144" t="s">
        <v>178</v>
      </c>
      <c r="H3" s="144" t="s">
        <v>180</v>
      </c>
      <c r="I3" s="144" t="s">
        <v>182</v>
      </c>
      <c r="J3" s="145" t="s">
        <v>184</v>
      </c>
      <c r="K3" s="145" t="s">
        <v>186</v>
      </c>
      <c r="L3" s="144" t="s">
        <v>188</v>
      </c>
      <c r="M3" s="144" t="s">
        <v>190</v>
      </c>
      <c r="N3" s="144" t="s">
        <v>192</v>
      </c>
      <c r="O3" s="131" t="s">
        <v>214</v>
      </c>
      <c r="P3" s="131" t="s">
        <v>196</v>
      </c>
      <c r="Q3" s="131" t="s">
        <v>161</v>
      </c>
      <c r="R3" s="39" t="s">
        <v>165</v>
      </c>
      <c r="S3" s="39" t="s">
        <v>219</v>
      </c>
      <c r="T3" s="39" t="s">
        <v>221</v>
      </c>
      <c r="U3" s="39" t="s">
        <v>229</v>
      </c>
      <c r="V3" s="39" t="s">
        <v>230</v>
      </c>
      <c r="W3" s="39" t="s">
        <v>231</v>
      </c>
      <c r="X3" s="39" t="s">
        <v>232</v>
      </c>
      <c r="Y3" s="39" t="s">
        <v>234</v>
      </c>
      <c r="Z3" s="39" t="s">
        <v>235</v>
      </c>
      <c r="AA3" s="39" t="s">
        <v>239</v>
      </c>
      <c r="AB3" s="39" t="s">
        <v>240</v>
      </c>
      <c r="AC3" s="39" t="s">
        <v>242</v>
      </c>
      <c r="AD3" s="39" t="s">
        <v>246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1" t="s">
        <v>32</v>
      </c>
      <c r="B4" s="91"/>
      <c r="C4" s="91"/>
      <c r="D4" s="146">
        <f>+税・旧鹿沼市!D4+税・旧粟野町!D4</f>
        <v>6652906</v>
      </c>
      <c r="E4" s="146">
        <f>+税・旧鹿沼市!E4+税・旧粟野町!E4</f>
        <v>6924169</v>
      </c>
      <c r="F4" s="146">
        <f>+税・旧鹿沼市!F4+税・旧粟野町!F4</f>
        <v>6449599</v>
      </c>
      <c r="G4" s="146">
        <f>+税・旧鹿沼市!G4+税・旧粟野町!G4</f>
        <v>5765935</v>
      </c>
      <c r="H4" s="146">
        <f>+税・旧鹿沼市!H4+税・旧粟野町!H4</f>
        <v>5938041</v>
      </c>
      <c r="I4" s="146">
        <f>+税・旧鹿沼市!I4+税・旧粟野町!I4</f>
        <v>5764577</v>
      </c>
      <c r="J4" s="146">
        <f>+税・旧鹿沼市!J4+税・旧粟野町!J4</f>
        <v>6433767</v>
      </c>
      <c r="K4" s="146">
        <f>+税・旧鹿沼市!K4+税・旧粟野町!K4</f>
        <v>5753192</v>
      </c>
      <c r="L4" s="146">
        <f>+税・旧鹿沼市!L4+税・旧粟野町!L4</f>
        <v>5528087</v>
      </c>
      <c r="M4" s="146">
        <f>+税・旧鹿沼市!M4+税・旧粟野町!M4</f>
        <v>5314500</v>
      </c>
      <c r="N4" s="146">
        <f>+税・旧鹿沼市!N4+税・旧粟野町!N4</f>
        <v>5368035</v>
      </c>
      <c r="O4" s="146">
        <f>+税・旧鹿沼市!O4+税・旧粟野町!O4</f>
        <v>4964315</v>
      </c>
      <c r="P4" s="146">
        <f>+税・旧鹿沼市!P4+税・旧粟野町!P4</f>
        <v>4948729</v>
      </c>
      <c r="Q4" s="146">
        <f>+税・旧鹿沼市!Q4+税・旧粟野町!Q4</f>
        <v>4976059</v>
      </c>
      <c r="R4" s="13">
        <f>SUM(R5:R8)</f>
        <v>5376237</v>
      </c>
      <c r="S4" s="13">
        <v>5736705</v>
      </c>
      <c r="T4" s="13">
        <v>6600677</v>
      </c>
      <c r="U4" s="13">
        <v>6560549</v>
      </c>
      <c r="V4" s="13">
        <v>5940368</v>
      </c>
      <c r="W4" s="13">
        <v>5746102</v>
      </c>
      <c r="X4" s="13">
        <v>5636680</v>
      </c>
      <c r="Y4" s="13">
        <v>5973694</v>
      </c>
      <c r="Z4" s="112">
        <f>SUM(Z5:Z8)</f>
        <v>6035017</v>
      </c>
      <c r="AA4" s="112">
        <f>SUM(AA5:AA8)</f>
        <v>6251863</v>
      </c>
      <c r="AB4" s="112">
        <f>SUM(AB5:AB8)</f>
        <v>5873683</v>
      </c>
      <c r="AC4" s="112">
        <v>6058728</v>
      </c>
      <c r="AD4" s="112">
        <f>SUM(AD5:AD8)</f>
        <v>6075621</v>
      </c>
      <c r="AE4" s="112">
        <v>6222827</v>
      </c>
      <c r="AF4" s="112">
        <v>6123753</v>
      </c>
    </row>
    <row r="5" spans="1:32" ht="18" customHeight="1" x14ac:dyDescent="0.15">
      <c r="A5" s="11" t="s">
        <v>33</v>
      </c>
      <c r="B5" s="91"/>
      <c r="C5" s="91"/>
      <c r="D5" s="146">
        <f>+税・旧鹿沼市!D5+税・旧粟野町!D5</f>
        <v>67199</v>
      </c>
      <c r="E5" s="146">
        <f>+税・旧鹿沼市!E5+税・旧粟野町!E5</f>
        <v>68106</v>
      </c>
      <c r="F5" s="146">
        <f>+税・旧鹿沼市!F5+税・旧粟野町!F5</f>
        <v>68565</v>
      </c>
      <c r="G5" s="146">
        <f>+税・旧鹿沼市!G5+税・旧粟野町!G5</f>
        <v>67567</v>
      </c>
      <c r="H5" s="146">
        <f>+税・旧鹿沼市!H5+税・旧粟野町!H5</f>
        <v>70788</v>
      </c>
      <c r="I5" s="146">
        <f>+税・旧鹿沼市!I5+税・旧粟野町!I5</f>
        <v>91188</v>
      </c>
      <c r="J5" s="146">
        <f>+税・旧鹿沼市!J5+税・旧粟野町!J5</f>
        <v>91005</v>
      </c>
      <c r="K5" s="146">
        <f>+税・旧鹿沼市!K5+税・旧粟野町!K5</f>
        <v>90902</v>
      </c>
      <c r="L5" s="146">
        <f>+税・旧鹿沼市!L5+税・旧粟野町!L5</f>
        <v>91460</v>
      </c>
      <c r="M5" s="146">
        <f>+税・旧鹿沼市!M5+税・旧粟野町!M5</f>
        <v>90589</v>
      </c>
      <c r="N5" s="146">
        <f>+税・旧鹿沼市!N5+税・旧粟野町!N5</f>
        <v>92108</v>
      </c>
      <c r="O5" s="146">
        <f>+税・旧鹿沼市!O5+税・旧粟野町!O5</f>
        <v>91160</v>
      </c>
      <c r="P5" s="146">
        <f>+税・旧鹿沼市!P5+税・旧粟野町!P5</f>
        <v>89929</v>
      </c>
      <c r="Q5" s="146">
        <f>+税・旧鹿沼市!Q5+税・旧粟野町!Q5</f>
        <v>109311</v>
      </c>
      <c r="R5" s="13">
        <v>124045</v>
      </c>
      <c r="S5" s="13">
        <v>143273</v>
      </c>
      <c r="T5" s="13">
        <v>146534</v>
      </c>
      <c r="U5" s="13">
        <v>149660</v>
      </c>
      <c r="V5" s="13">
        <v>150654</v>
      </c>
      <c r="W5" s="13">
        <v>147556</v>
      </c>
      <c r="X5" s="13">
        <v>148448</v>
      </c>
      <c r="Y5" s="13">
        <v>149173</v>
      </c>
      <c r="Z5" s="112">
        <v>150288</v>
      </c>
      <c r="AA5" s="112">
        <v>175372</v>
      </c>
      <c r="AB5" s="5">
        <v>176123</v>
      </c>
      <c r="AC5" s="5">
        <v>176131</v>
      </c>
      <c r="AD5" s="5">
        <v>177351</v>
      </c>
      <c r="AE5" s="5">
        <v>179304</v>
      </c>
      <c r="AF5" s="5">
        <v>179094</v>
      </c>
    </row>
    <row r="6" spans="1:32" ht="18" customHeight="1" x14ac:dyDescent="0.15">
      <c r="A6" s="11" t="s">
        <v>34</v>
      </c>
      <c r="B6" s="91"/>
      <c r="C6" s="91"/>
      <c r="D6" s="146">
        <f>+税・旧鹿沼市!D6+税・旧粟野町!D6</f>
        <v>4449170</v>
      </c>
      <c r="E6" s="146">
        <f>+税・旧鹿沼市!E6+税・旧粟野町!E6</f>
        <v>5015724</v>
      </c>
      <c r="F6" s="146">
        <f>+税・旧鹿沼市!F6+税・旧粟野町!F6</f>
        <v>4754891</v>
      </c>
      <c r="G6" s="146">
        <f>+税・旧鹿沼市!G6+税・旧粟野町!G6</f>
        <v>4098239</v>
      </c>
      <c r="H6" s="146">
        <f>+税・旧鹿沼市!H6+税・旧粟野町!H6</f>
        <v>4197501</v>
      </c>
      <c r="I6" s="146">
        <f>+税・旧鹿沼市!I6+税・旧粟野町!I6</f>
        <v>4051219</v>
      </c>
      <c r="J6" s="146">
        <f>+税・旧鹿沼市!J6+税・旧粟野町!J6</f>
        <v>4634299</v>
      </c>
      <c r="K6" s="146">
        <f>+税・旧鹿沼市!K6+税・旧粟野町!K6</f>
        <v>4068066</v>
      </c>
      <c r="L6" s="146">
        <f>+税・旧鹿沼市!L6+税・旧粟野町!L6</f>
        <v>3984942</v>
      </c>
      <c r="M6" s="146">
        <f>+税・旧鹿沼市!M6+税・旧粟野町!M6</f>
        <v>3777393</v>
      </c>
      <c r="N6" s="146">
        <f>+税・旧鹿沼市!N6+税・旧粟野町!N6</f>
        <v>3794599</v>
      </c>
      <c r="O6" s="146">
        <f>+税・旧鹿沼市!O6+税・旧粟野町!O6</f>
        <v>3634120</v>
      </c>
      <c r="P6" s="146">
        <f>+税・旧鹿沼市!P6+税・旧粟野町!P6</f>
        <v>3497174</v>
      </c>
      <c r="Q6" s="146">
        <f>+税・旧鹿沼市!Q6+税・旧粟野町!Q6</f>
        <v>3416060</v>
      </c>
      <c r="R6" s="14">
        <v>3485368</v>
      </c>
      <c r="S6" s="14">
        <v>3775130</v>
      </c>
      <c r="T6" s="14">
        <v>4735647</v>
      </c>
      <c r="U6" s="14">
        <v>4841916</v>
      </c>
      <c r="V6" s="14">
        <v>4718375</v>
      </c>
      <c r="W6" s="14">
        <v>4265165</v>
      </c>
      <c r="X6" s="14">
        <v>4242668</v>
      </c>
      <c r="Y6" s="14">
        <v>4444537</v>
      </c>
      <c r="Z6" s="14">
        <v>4486882</v>
      </c>
      <c r="AA6" s="14">
        <v>4583713</v>
      </c>
      <c r="AB6" s="5">
        <v>4453893</v>
      </c>
      <c r="AC6" s="5">
        <v>4570874</v>
      </c>
      <c r="AD6" s="5">
        <v>4625943</v>
      </c>
      <c r="AE6" s="5">
        <v>4693932</v>
      </c>
      <c r="AF6" s="5">
        <v>4673131</v>
      </c>
    </row>
    <row r="7" spans="1:32" ht="18" customHeight="1" x14ac:dyDescent="0.15">
      <c r="A7" s="11" t="s">
        <v>35</v>
      </c>
      <c r="B7" s="91"/>
      <c r="C7" s="91"/>
      <c r="D7" s="146">
        <f>+税・旧鹿沼市!D7+税・旧粟野町!D7</f>
        <v>281192</v>
      </c>
      <c r="E7" s="146">
        <f>+税・旧鹿沼市!E7+税・旧粟野町!E7</f>
        <v>283653</v>
      </c>
      <c r="F7" s="146">
        <f>+税・旧鹿沼市!F7+税・旧粟野町!F7</f>
        <v>285795</v>
      </c>
      <c r="G7" s="146">
        <f>+税・旧鹿沼市!G7+税・旧粟野町!G7</f>
        <v>311663</v>
      </c>
      <c r="H7" s="146">
        <f>+税・旧鹿沼市!H7+税・旧粟野町!H7</f>
        <v>332524</v>
      </c>
      <c r="I7" s="146">
        <f>+税・旧鹿沼市!I7+税・旧粟野町!I7</f>
        <v>332227</v>
      </c>
      <c r="J7" s="146">
        <f>+税・旧鹿沼市!J7+税・旧粟野町!J7</f>
        <v>343472</v>
      </c>
      <c r="K7" s="146">
        <f>+税・旧鹿沼市!K7+税・旧粟野町!K7</f>
        <v>351451</v>
      </c>
      <c r="L7" s="146">
        <f>+税・旧鹿沼市!L7+税・旧粟野町!L7</f>
        <v>353311</v>
      </c>
      <c r="M7" s="146">
        <f>+税・旧鹿沼市!M7+税・旧粟野町!M7</f>
        <v>359610</v>
      </c>
      <c r="N7" s="146">
        <f>+税・旧鹿沼市!N7+税・旧粟野町!N7</f>
        <v>363721</v>
      </c>
      <c r="O7" s="146">
        <f>+税・旧鹿沼市!O7+税・旧粟野町!O7</f>
        <v>354317</v>
      </c>
      <c r="P7" s="146">
        <f>+税・旧鹿沼市!P7+税・旧粟野町!P7</f>
        <v>356238</v>
      </c>
      <c r="Q7" s="146">
        <f>+税・旧鹿沼市!Q7+税・旧粟野町!Q7</f>
        <v>359852</v>
      </c>
      <c r="R7" s="14">
        <v>368948</v>
      </c>
      <c r="S7" s="14">
        <v>360051</v>
      </c>
      <c r="T7" s="14">
        <v>353681</v>
      </c>
      <c r="U7" s="14">
        <v>352224</v>
      </c>
      <c r="V7" s="14">
        <v>343166</v>
      </c>
      <c r="W7" s="14">
        <v>353185</v>
      </c>
      <c r="X7" s="14">
        <v>350242</v>
      </c>
      <c r="Y7" s="14">
        <v>349962</v>
      </c>
      <c r="Z7" s="14">
        <v>347176</v>
      </c>
      <c r="AA7" s="14">
        <v>348366</v>
      </c>
      <c r="AB7" s="5">
        <v>343586</v>
      </c>
      <c r="AC7" s="5">
        <v>357131</v>
      </c>
      <c r="AD7" s="5">
        <v>357243</v>
      </c>
      <c r="AE7" s="5">
        <v>357680</v>
      </c>
      <c r="AF7" s="5">
        <v>353207</v>
      </c>
    </row>
    <row r="8" spans="1:32" ht="18" customHeight="1" x14ac:dyDescent="0.15">
      <c r="A8" s="11" t="s">
        <v>36</v>
      </c>
      <c r="B8" s="91"/>
      <c r="C8" s="91"/>
      <c r="D8" s="146">
        <f>+税・旧鹿沼市!D8+税・旧粟野町!D8</f>
        <v>1855345</v>
      </c>
      <c r="E8" s="146">
        <f>+税・旧鹿沼市!E8+税・旧粟野町!E8</f>
        <v>1556686</v>
      </c>
      <c r="F8" s="146">
        <f>+税・旧鹿沼市!F8+税・旧粟野町!F8</f>
        <v>1340348</v>
      </c>
      <c r="G8" s="146">
        <f>+税・旧鹿沼市!G8+税・旧粟野町!G8</f>
        <v>1288466</v>
      </c>
      <c r="H8" s="146">
        <f>+税・旧鹿沼市!H8+税・旧粟野町!H8</f>
        <v>1337228</v>
      </c>
      <c r="I8" s="146">
        <f>+税・旧鹿沼市!I8+税・旧粟野町!I8</f>
        <v>1289943</v>
      </c>
      <c r="J8" s="146">
        <f>+税・旧鹿沼市!J8+税・旧粟野町!J8</f>
        <v>1364991</v>
      </c>
      <c r="K8" s="146">
        <f>+税・旧鹿沼市!K8+税・旧粟野町!K8</f>
        <v>1242773</v>
      </c>
      <c r="L8" s="146">
        <f>+税・旧鹿沼市!L8+税・旧粟野町!L8</f>
        <v>1098374</v>
      </c>
      <c r="M8" s="146">
        <f>+税・旧鹿沼市!M8+税・旧粟野町!M8</f>
        <v>1086908</v>
      </c>
      <c r="N8" s="146">
        <f>+税・旧鹿沼市!N8+税・旧粟野町!N8</f>
        <v>1117607</v>
      </c>
      <c r="O8" s="146">
        <f>+税・旧鹿沼市!O8+税・旧粟野町!O8</f>
        <v>884718</v>
      </c>
      <c r="P8" s="146">
        <f>+税・旧鹿沼市!P8+税・旧粟野町!P8</f>
        <v>1005388</v>
      </c>
      <c r="Q8" s="146">
        <f>+税・旧鹿沼市!Q8+税・旧粟野町!Q8</f>
        <v>1090836</v>
      </c>
      <c r="R8" s="14">
        <v>1397876</v>
      </c>
      <c r="S8" s="14">
        <v>1458251</v>
      </c>
      <c r="T8" s="14">
        <v>1364815</v>
      </c>
      <c r="U8" s="14">
        <v>1216749</v>
      </c>
      <c r="V8" s="14">
        <v>728173</v>
      </c>
      <c r="W8" s="14">
        <v>980196</v>
      </c>
      <c r="X8" s="14">
        <v>895322</v>
      </c>
      <c r="Y8" s="14">
        <v>1030022</v>
      </c>
      <c r="Z8" s="14">
        <v>1050671</v>
      </c>
      <c r="AA8" s="14">
        <v>1144412</v>
      </c>
      <c r="AB8" s="5">
        <v>900081</v>
      </c>
      <c r="AC8" s="5">
        <v>954592</v>
      </c>
      <c r="AD8" s="5">
        <v>915084</v>
      </c>
      <c r="AE8" s="5">
        <v>991911</v>
      </c>
      <c r="AF8" s="5">
        <v>918321</v>
      </c>
    </row>
    <row r="9" spans="1:32" ht="18" customHeight="1" x14ac:dyDescent="0.15">
      <c r="A9" s="11" t="s">
        <v>37</v>
      </c>
      <c r="B9" s="91"/>
      <c r="C9" s="91"/>
      <c r="D9" s="146">
        <f>+税・旧鹿沼市!D9+税・旧粟野町!D9</f>
        <v>5595521</v>
      </c>
      <c r="E9" s="146">
        <f>+税・旧鹿沼市!E9+税・旧粟野町!E9</f>
        <v>5953989</v>
      </c>
      <c r="F9" s="146">
        <f>+税・旧鹿沼市!F9+税・旧粟野町!F9</f>
        <v>6198054</v>
      </c>
      <c r="G9" s="146">
        <f>+税・旧鹿沼市!G9+税・旧粟野町!G9</f>
        <v>6230864</v>
      </c>
      <c r="H9" s="146">
        <f>+税・旧鹿沼市!H9+税・旧粟野町!H9</f>
        <v>6451486</v>
      </c>
      <c r="I9" s="146">
        <f>+税・旧鹿沼市!I9+税・旧粟野町!I9</f>
        <v>6718973</v>
      </c>
      <c r="J9" s="146">
        <f>+税・旧鹿沼市!J9+税・旧粟野町!J9</f>
        <v>6875835</v>
      </c>
      <c r="K9" s="146">
        <f>+税・旧鹿沼市!K9+税・旧粟野町!K9</f>
        <v>7190459</v>
      </c>
      <c r="L9" s="146">
        <f>+税・旧鹿沼市!L9+税・旧粟野町!L9</f>
        <v>7345915</v>
      </c>
      <c r="M9" s="146">
        <f>+税・旧鹿沼市!M9+税・旧粟野町!M9</f>
        <v>7283368</v>
      </c>
      <c r="N9" s="146">
        <f>+税・旧鹿沼市!N9+税・旧粟野町!N9</f>
        <v>7410553</v>
      </c>
      <c r="O9" s="146">
        <f>+税・旧鹿沼市!O9+税・旧粟野町!O9</f>
        <v>7503866</v>
      </c>
      <c r="P9" s="146">
        <f>+税・旧鹿沼市!P9+税・旧粟野町!P9</f>
        <v>7205675</v>
      </c>
      <c r="Q9" s="146">
        <f>+税・旧鹿沼市!Q9+税・旧粟野町!Q9</f>
        <v>6899435</v>
      </c>
      <c r="R9" s="13">
        <v>6936212</v>
      </c>
      <c r="S9" s="13">
        <v>7021797</v>
      </c>
      <c r="T9" s="13">
        <v>7137422</v>
      </c>
      <c r="U9" s="13">
        <v>7212679</v>
      </c>
      <c r="V9" s="13">
        <v>7029072</v>
      </c>
      <c r="W9" s="13">
        <v>6983982</v>
      </c>
      <c r="X9" s="13">
        <v>6921877</v>
      </c>
      <c r="Y9" s="13">
        <v>6510762</v>
      </c>
      <c r="Z9" s="112">
        <v>6558873</v>
      </c>
      <c r="AA9" s="112">
        <v>6566790</v>
      </c>
      <c r="AB9" s="5">
        <v>6479342</v>
      </c>
      <c r="AC9" s="5">
        <v>6562667</v>
      </c>
      <c r="AD9" s="5">
        <v>6623843</v>
      </c>
      <c r="AE9" s="5">
        <v>6530400</v>
      </c>
      <c r="AF9" s="5">
        <v>6673763</v>
      </c>
    </row>
    <row r="10" spans="1:32" ht="18" customHeight="1" x14ac:dyDescent="0.15">
      <c r="A10" s="11" t="s">
        <v>38</v>
      </c>
      <c r="B10" s="91"/>
      <c r="C10" s="91"/>
      <c r="D10" s="146">
        <f>+税・旧鹿沼市!D10+税・旧粟野町!D10</f>
        <v>5587426</v>
      </c>
      <c r="E10" s="146">
        <f>+税・旧鹿沼市!E10+税・旧粟野町!E10</f>
        <v>5945757</v>
      </c>
      <c r="F10" s="146">
        <f>+税・旧鹿沼市!F10+税・旧粟野町!F10</f>
        <v>6189556</v>
      </c>
      <c r="G10" s="146">
        <f>+税・旧鹿沼市!G10+税・旧粟野町!G10</f>
        <v>6222375</v>
      </c>
      <c r="H10" s="146">
        <f>+税・旧鹿沼市!H10+税・旧粟野町!H10</f>
        <v>6442039</v>
      </c>
      <c r="I10" s="146">
        <f>+税・旧鹿沼市!I10+税・旧粟野町!I10</f>
        <v>6708733</v>
      </c>
      <c r="J10" s="146">
        <f>+税・旧鹿沼市!J10+税・旧粟野町!J10</f>
        <v>6864164</v>
      </c>
      <c r="K10" s="146">
        <f>+税・旧鹿沼市!K10+税・旧粟野町!K10</f>
        <v>7178778</v>
      </c>
      <c r="L10" s="146">
        <f>+税・旧鹿沼市!L10+税・旧粟野町!L10</f>
        <v>7332670</v>
      </c>
      <c r="M10" s="146">
        <f>+税・旧鹿沼市!M10+税・旧粟野町!M10</f>
        <v>7269023</v>
      </c>
      <c r="N10" s="146">
        <f>+税・旧鹿沼市!N10+税・旧粟野町!N10</f>
        <v>7396954</v>
      </c>
      <c r="O10" s="146">
        <f>+税・旧鹿沼市!O10+税・旧粟野町!O10</f>
        <v>7490323</v>
      </c>
      <c r="P10" s="146">
        <f>+税・旧鹿沼市!P10+税・旧粟野町!P10</f>
        <v>7192113</v>
      </c>
      <c r="Q10" s="146">
        <f>+税・旧鹿沼市!Q10+税・旧粟野町!Q10</f>
        <v>6878032</v>
      </c>
      <c r="R10" s="13">
        <v>6914572</v>
      </c>
      <c r="S10" s="13">
        <v>7000709</v>
      </c>
      <c r="T10" s="13">
        <v>7116474</v>
      </c>
      <c r="U10" s="13">
        <v>7195242</v>
      </c>
      <c r="V10" s="13">
        <v>7012572</v>
      </c>
      <c r="W10" s="13">
        <v>6967688</v>
      </c>
      <c r="X10" s="13">
        <v>6906174</v>
      </c>
      <c r="Y10" s="13">
        <v>6494566</v>
      </c>
      <c r="Z10" s="112">
        <v>6541993</v>
      </c>
      <c r="AA10" s="112">
        <v>6549878</v>
      </c>
      <c r="AB10" s="5">
        <v>6461669</v>
      </c>
      <c r="AC10" s="5">
        <v>6544843</v>
      </c>
      <c r="AD10" s="5">
        <v>6605787</v>
      </c>
      <c r="AE10" s="5">
        <v>6516302</v>
      </c>
      <c r="AF10" s="5">
        <v>6660014</v>
      </c>
    </row>
    <row r="11" spans="1:32" ht="18" customHeight="1" x14ac:dyDescent="0.15">
      <c r="A11" s="11" t="s">
        <v>39</v>
      </c>
      <c r="B11" s="91"/>
      <c r="C11" s="91"/>
      <c r="D11" s="146">
        <f>+税・旧鹿沼市!D11+税・旧粟野町!D11</f>
        <v>99711</v>
      </c>
      <c r="E11" s="146">
        <f>+税・旧鹿沼市!E11+税・旧粟野町!E11</f>
        <v>102461</v>
      </c>
      <c r="F11" s="146">
        <f>+税・旧鹿沼市!F11+税・旧粟野町!F11</f>
        <v>105255</v>
      </c>
      <c r="G11" s="146">
        <f>+税・旧鹿沼市!G11+税・旧粟野町!G11</f>
        <v>107502</v>
      </c>
      <c r="H11" s="146">
        <f>+税・旧鹿沼市!H11+税・旧粟野町!H11</f>
        <v>109682</v>
      </c>
      <c r="I11" s="146">
        <f>+税・旧鹿沼市!I11+税・旧粟野町!I11</f>
        <v>112072</v>
      </c>
      <c r="J11" s="146">
        <f>+税・旧鹿沼市!J11+税・旧粟野町!J11</f>
        <v>114641</v>
      </c>
      <c r="K11" s="146">
        <f>+税・旧鹿沼市!K11+税・旧粟野町!K11</f>
        <v>115399</v>
      </c>
      <c r="L11" s="146">
        <f>+税・旧鹿沼市!L11+税・旧粟野町!L11</f>
        <v>118596</v>
      </c>
      <c r="M11" s="146">
        <f>+税・旧鹿沼市!M11+税・旧粟野町!M11</f>
        <v>123990</v>
      </c>
      <c r="N11" s="146">
        <f>+税・旧鹿沼市!N11+税・旧粟野町!N11</f>
        <v>129509</v>
      </c>
      <c r="O11" s="146">
        <f>+税・旧鹿沼市!O11+税・旧粟野町!O11</f>
        <v>135628</v>
      </c>
      <c r="P11" s="146">
        <f>+税・旧鹿沼市!P11+税・旧粟野町!P11</f>
        <v>141293</v>
      </c>
      <c r="Q11" s="146">
        <f>+税・旧鹿沼市!Q11+税・旧粟野町!Q11</f>
        <v>148065</v>
      </c>
      <c r="R11" s="13">
        <v>154358</v>
      </c>
      <c r="S11" s="13">
        <v>162708</v>
      </c>
      <c r="T11" s="13">
        <v>171981</v>
      </c>
      <c r="U11" s="13">
        <v>178016</v>
      </c>
      <c r="V11" s="13">
        <v>184532</v>
      </c>
      <c r="W11" s="13">
        <v>189172</v>
      </c>
      <c r="X11" s="13">
        <v>193738</v>
      </c>
      <c r="Y11" s="13">
        <v>200649</v>
      </c>
      <c r="Z11" s="112">
        <v>207036</v>
      </c>
      <c r="AA11" s="112">
        <v>212598</v>
      </c>
      <c r="AB11" s="5">
        <v>219311</v>
      </c>
      <c r="AC11" s="5">
        <v>263694</v>
      </c>
      <c r="AD11" s="5">
        <v>274390</v>
      </c>
      <c r="AE11" s="5">
        <v>284294</v>
      </c>
      <c r="AF11" s="5">
        <v>297730</v>
      </c>
    </row>
    <row r="12" spans="1:32" ht="18" customHeight="1" x14ac:dyDescent="0.15">
      <c r="A12" s="11" t="s">
        <v>40</v>
      </c>
      <c r="B12" s="91"/>
      <c r="C12" s="91"/>
      <c r="D12" s="146">
        <f>+税・旧鹿沼市!D12+税・旧粟野町!D12</f>
        <v>482412</v>
      </c>
      <c r="E12" s="146">
        <f>+税・旧鹿沼市!E12+税・旧粟野町!E12</f>
        <v>487669</v>
      </c>
      <c r="F12" s="146">
        <f>+税・旧鹿沼市!F12+税・旧粟野町!F12</f>
        <v>494653</v>
      </c>
      <c r="G12" s="146">
        <f>+税・旧鹿沼市!G12+税・旧粟野町!G12</f>
        <v>496258</v>
      </c>
      <c r="H12" s="146">
        <f>+税・旧鹿沼市!H12+税・旧粟野町!H12</f>
        <v>495869</v>
      </c>
      <c r="I12" s="146">
        <f>+税・旧鹿沼市!I12+税・旧粟野町!I12</f>
        <v>496306</v>
      </c>
      <c r="J12" s="146">
        <f>+税・旧鹿沼市!J12+税・旧粟野町!J12</f>
        <v>588241</v>
      </c>
      <c r="K12" s="146">
        <f>+税・旧鹿沼市!K12+税・旧粟野町!K12</f>
        <v>596600</v>
      </c>
      <c r="L12" s="146">
        <f>+税・旧鹿沼市!L12+税・旧粟野町!L12</f>
        <v>647542</v>
      </c>
      <c r="M12" s="146">
        <f>+税・旧鹿沼市!M12+税・旧粟野町!M12</f>
        <v>654427</v>
      </c>
      <c r="N12" s="146">
        <f>+税・旧鹿沼市!N12+税・旧粟野町!N12</f>
        <v>645756</v>
      </c>
      <c r="O12" s="146">
        <f>+税・旧鹿沼市!O12+税・旧粟野町!O12</f>
        <v>629306</v>
      </c>
      <c r="P12" s="146">
        <f>+税・旧鹿沼市!P12+税・旧粟野町!P12</f>
        <v>635442</v>
      </c>
      <c r="Q12" s="146">
        <f>+税・旧鹿沼市!Q12+税・旧粟野町!Q12</f>
        <v>641971</v>
      </c>
      <c r="R12" s="13">
        <v>624409</v>
      </c>
      <c r="S12" s="13">
        <v>638903</v>
      </c>
      <c r="T12" s="13">
        <v>648420</v>
      </c>
      <c r="U12" s="13">
        <v>617637</v>
      </c>
      <c r="V12" s="13">
        <v>582158</v>
      </c>
      <c r="W12" s="13">
        <v>606532</v>
      </c>
      <c r="X12" s="13">
        <v>698168</v>
      </c>
      <c r="Y12" s="13">
        <v>683232</v>
      </c>
      <c r="Z12" s="112">
        <v>753548</v>
      </c>
      <c r="AA12" s="112">
        <v>729547</v>
      </c>
      <c r="AB12" s="5">
        <v>722788</v>
      </c>
      <c r="AC12" s="5">
        <v>707323</v>
      </c>
      <c r="AD12" s="5">
        <v>659332</v>
      </c>
      <c r="AE12" s="5">
        <v>649487</v>
      </c>
      <c r="AF12" s="5">
        <v>655382</v>
      </c>
    </row>
    <row r="13" spans="1:32" ht="18" customHeight="1" x14ac:dyDescent="0.15">
      <c r="A13" s="11" t="s">
        <v>41</v>
      </c>
      <c r="B13" s="91"/>
      <c r="C13" s="91"/>
      <c r="D13" s="146">
        <f>+税・旧鹿沼市!D13+税・旧粟野町!D13</f>
        <v>337</v>
      </c>
      <c r="E13" s="146">
        <f>+税・旧鹿沼市!E13+税・旧粟野町!E13</f>
        <v>309</v>
      </c>
      <c r="F13" s="146">
        <f>+税・旧鹿沼市!F13+税・旧粟野町!F13</f>
        <v>287</v>
      </c>
      <c r="G13" s="146">
        <f>+税・旧鹿沼市!G13+税・旧粟野町!G13</f>
        <v>437</v>
      </c>
      <c r="H13" s="146">
        <f>+税・旧鹿沼市!H13+税・旧粟野町!H13</f>
        <v>420</v>
      </c>
      <c r="I13" s="146">
        <f>+税・旧鹿沼市!I13+税・旧粟野町!I13</f>
        <v>443</v>
      </c>
      <c r="J13" s="146">
        <f>+税・旧鹿沼市!J13+税・旧粟野町!J13</f>
        <v>401</v>
      </c>
      <c r="K13" s="146">
        <f>+税・旧鹿沼市!K13+税・旧粟野町!K13</f>
        <v>362</v>
      </c>
      <c r="L13" s="146">
        <f>+税・旧鹿沼市!L13+税・旧粟野町!L13</f>
        <v>345</v>
      </c>
      <c r="M13" s="146">
        <f>+税・旧鹿沼市!M13+税・旧粟野町!M13</f>
        <v>320</v>
      </c>
      <c r="N13" s="146">
        <f>+税・旧鹿沼市!N13+税・旧粟野町!N13</f>
        <v>363</v>
      </c>
      <c r="O13" s="146">
        <f>+税・旧鹿沼市!O13+税・旧粟野町!O13</f>
        <v>318</v>
      </c>
      <c r="P13" s="146">
        <f>+税・旧鹿沼市!P13+税・旧粟野町!P13</f>
        <v>403</v>
      </c>
      <c r="Q13" s="146">
        <f>+税・旧鹿沼市!Q13+税・旧粟野町!Q13</f>
        <v>380</v>
      </c>
      <c r="R13" s="13">
        <v>393</v>
      </c>
      <c r="S13" s="13">
        <v>393</v>
      </c>
      <c r="T13" s="13">
        <v>567</v>
      </c>
      <c r="U13" s="13">
        <v>1125</v>
      </c>
      <c r="V13" s="13">
        <v>1001</v>
      </c>
      <c r="W13" s="13">
        <v>1226</v>
      </c>
      <c r="X13" s="13">
        <v>1278</v>
      </c>
      <c r="Y13" s="13">
        <v>1233</v>
      </c>
      <c r="Z13" s="112">
        <v>1200</v>
      </c>
      <c r="AA13" s="112">
        <v>1115</v>
      </c>
      <c r="AB13" s="5">
        <v>1065</v>
      </c>
      <c r="AC13" s="5">
        <v>613</v>
      </c>
      <c r="AD13" s="5">
        <v>612</v>
      </c>
      <c r="AE13" s="5">
        <v>674</v>
      </c>
      <c r="AF13" s="5">
        <v>606</v>
      </c>
    </row>
    <row r="14" spans="1:32" ht="18" customHeight="1" x14ac:dyDescent="0.15">
      <c r="A14" s="11" t="s">
        <v>42</v>
      </c>
      <c r="B14" s="91"/>
      <c r="C14" s="91"/>
      <c r="D14" s="146">
        <f>+税・旧鹿沼市!D14+税・旧粟野町!D14</f>
        <v>150835</v>
      </c>
      <c r="E14" s="146">
        <f>+税・旧鹿沼市!E14+税・旧粟野町!E14</f>
        <v>136051</v>
      </c>
      <c r="F14" s="146">
        <f>+税・旧鹿沼市!F14+税・旧粟野町!F14</f>
        <v>119090</v>
      </c>
      <c r="G14" s="146">
        <f>+税・旧鹿沼市!G14+税・旧粟野町!G14</f>
        <v>109550</v>
      </c>
      <c r="H14" s="146">
        <f>+税・旧鹿沼市!H14+税・旧粟野町!H14</f>
        <v>67371</v>
      </c>
      <c r="I14" s="146">
        <f>+税・旧鹿沼市!I14+税・旧粟野町!I14</f>
        <v>76603</v>
      </c>
      <c r="J14" s="146">
        <f>+税・旧鹿沼市!J14+税・旧粟野町!J14</f>
        <v>62817</v>
      </c>
      <c r="K14" s="146">
        <f>+税・旧鹿沼市!K14+税・旧粟野町!K14</f>
        <v>21875</v>
      </c>
      <c r="L14" s="146">
        <f>+税・旧鹿沼市!L14+税・旧粟野町!L14</f>
        <v>32619</v>
      </c>
      <c r="M14" s="146">
        <f>+税・旧鹿沼市!M14+税・旧粟野町!M14</f>
        <v>26691</v>
      </c>
      <c r="N14" s="146">
        <f>+税・旧鹿沼市!N14+税・旧粟野町!N14</f>
        <v>22873</v>
      </c>
      <c r="O14" s="146">
        <f>+税・旧鹿沼市!O14+税・旧粟野町!O14</f>
        <v>155386</v>
      </c>
      <c r="P14" s="146">
        <f>+税・旧鹿沼市!P14+税・旧粟野町!P14</f>
        <v>0</v>
      </c>
      <c r="Q14" s="146">
        <f>+税・旧鹿沼市!Q14+税・旧粟野町!Q14</f>
        <v>19346</v>
      </c>
      <c r="R14" s="13">
        <v>320</v>
      </c>
      <c r="S14" s="13">
        <v>320</v>
      </c>
      <c r="T14" s="13">
        <v>320</v>
      </c>
      <c r="U14" s="13">
        <v>320</v>
      </c>
      <c r="V14" s="13">
        <v>320</v>
      </c>
      <c r="W14" s="13"/>
      <c r="X14" s="13"/>
      <c r="Y14" s="13"/>
      <c r="Z14" s="112"/>
      <c r="AA14" s="112"/>
      <c r="AB14" s="112"/>
      <c r="AC14" s="112"/>
      <c r="AD14" s="112"/>
      <c r="AE14" s="112"/>
      <c r="AF14" s="112"/>
    </row>
    <row r="15" spans="1:32" ht="18" customHeight="1" x14ac:dyDescent="0.15">
      <c r="A15" s="11" t="s">
        <v>244</v>
      </c>
      <c r="B15" s="91"/>
      <c r="C15" s="91"/>
      <c r="D15" s="146">
        <f>+税・旧鹿沼市!D15+税・旧粟野町!D15</f>
        <v>0</v>
      </c>
      <c r="E15" s="146">
        <f>+税・旧鹿沼市!E15+税・旧粟野町!E15</f>
        <v>0</v>
      </c>
      <c r="F15" s="146">
        <f>+税・旧鹿沼市!F15+税・旧粟野町!F15</f>
        <v>0</v>
      </c>
      <c r="G15" s="146">
        <f>+税・旧鹿沼市!G15+税・旧粟野町!G15</f>
        <v>0</v>
      </c>
      <c r="H15" s="146">
        <f>+税・旧鹿沼市!H15+税・旧粟野町!H15</f>
        <v>0</v>
      </c>
      <c r="I15" s="146">
        <f>+税・旧鹿沼市!I15+税・旧粟野町!I15</f>
        <v>0</v>
      </c>
      <c r="J15" s="146">
        <f>+税・旧鹿沼市!J15+税・旧粟野町!J15</f>
        <v>0</v>
      </c>
      <c r="K15" s="146">
        <f>+税・旧鹿沼市!K15+税・旧粟野町!K15</f>
        <v>0</v>
      </c>
      <c r="L15" s="146">
        <f>+税・旧鹿沼市!L15+税・旧粟野町!L15</f>
        <v>0</v>
      </c>
      <c r="M15" s="146">
        <f>+税・旧鹿沼市!M15+税・旧粟野町!M15</f>
        <v>0</v>
      </c>
      <c r="N15" s="146">
        <f>+税・旧鹿沼市!N15+税・旧粟野町!N15</f>
        <v>0</v>
      </c>
      <c r="O15" s="146">
        <f>+税・旧鹿沼市!O15+税・旧粟野町!O15</f>
        <v>1</v>
      </c>
      <c r="P15" s="146">
        <f>+税・旧鹿沼市!P15+税・旧粟野町!P15</f>
        <v>1</v>
      </c>
      <c r="Q15" s="146">
        <f>+税・旧鹿沼市!Q15+税・旧粟野町!Q15</f>
        <v>3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/>
      <c r="X15" s="13"/>
      <c r="Y15" s="13"/>
      <c r="Z15" s="112"/>
      <c r="AA15" s="112"/>
      <c r="AB15" s="112"/>
      <c r="AC15" s="112"/>
      <c r="AD15" s="112"/>
      <c r="AE15" s="112"/>
      <c r="AF15" s="112"/>
    </row>
    <row r="16" spans="1:32" ht="18" customHeight="1" x14ac:dyDescent="0.15">
      <c r="A16" s="11" t="s">
        <v>44</v>
      </c>
      <c r="B16" s="91"/>
      <c r="C16" s="91"/>
      <c r="D16" s="146">
        <f>+税・旧鹿沼市!D16+税・旧粟野町!D16</f>
        <v>0</v>
      </c>
      <c r="E16" s="146">
        <f>+税・旧鹿沼市!E16+税・旧粟野町!E16</f>
        <v>0</v>
      </c>
      <c r="F16" s="146">
        <f>+税・旧鹿沼市!F16+税・旧粟野町!F16</f>
        <v>0</v>
      </c>
      <c r="G16" s="146">
        <f>+税・旧鹿沼市!G16+税・旧粟野町!G16</f>
        <v>0</v>
      </c>
      <c r="H16" s="146">
        <f>+税・旧鹿沼市!H16+税・旧粟野町!H16</f>
        <v>0</v>
      </c>
      <c r="I16" s="146">
        <f>+税・旧鹿沼市!I16+税・旧粟野町!I16</f>
        <v>0</v>
      </c>
      <c r="J16" s="146">
        <f>+税・旧鹿沼市!J16+税・旧粟野町!J16</f>
        <v>0</v>
      </c>
      <c r="K16" s="146">
        <f>+税・旧鹿沼市!K16+税・旧粟野町!K16</f>
        <v>0</v>
      </c>
      <c r="L16" s="146">
        <f>+税・旧鹿沼市!L16+税・旧粟野町!L16</f>
        <v>0</v>
      </c>
      <c r="M16" s="146">
        <f>+税・旧鹿沼市!M16+税・旧粟野町!M16</f>
        <v>0</v>
      </c>
      <c r="N16" s="146">
        <f>+税・旧鹿沼市!N16+税・旧粟野町!N16</f>
        <v>0</v>
      </c>
      <c r="O16" s="146">
        <f>+税・旧鹿沼市!O16+税・旧粟野町!O16</f>
        <v>1</v>
      </c>
      <c r="P16" s="146">
        <f>+税・旧鹿沼市!P16+税・旧粟野町!P16</f>
        <v>1</v>
      </c>
      <c r="Q16" s="146">
        <f>+税・旧鹿沼市!Q16+税・旧粟野町!Q16</f>
        <v>3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/>
      <c r="X16" s="13"/>
      <c r="Y16" s="13"/>
      <c r="Z16" s="112"/>
      <c r="AA16" s="112"/>
      <c r="AB16" s="112"/>
      <c r="AC16" s="112"/>
      <c r="AD16" s="112"/>
      <c r="AE16" s="112"/>
      <c r="AF16" s="112"/>
    </row>
    <row r="17" spans="1:32" ht="18" customHeight="1" x14ac:dyDescent="0.15">
      <c r="A17" s="11" t="s">
        <v>45</v>
      </c>
      <c r="B17" s="91"/>
      <c r="C17" s="91"/>
      <c r="D17" s="146">
        <f>+税・旧鹿沼市!D17+税・旧粟野町!D17</f>
        <v>799735</v>
      </c>
      <c r="E17" s="146">
        <f>+税・旧鹿沼市!E17+税・旧粟野町!E17</f>
        <v>841200</v>
      </c>
      <c r="F17" s="146">
        <f>+税・旧鹿沼市!F17+税・旧粟野町!F17</f>
        <v>877523</v>
      </c>
      <c r="G17" s="146">
        <f>+税・旧鹿沼市!G17+税・旧粟野町!G17</f>
        <v>858011</v>
      </c>
      <c r="H17" s="146">
        <f>+税・旧鹿沼市!H17+税・旧粟野町!H17</f>
        <v>897983</v>
      </c>
      <c r="I17" s="146">
        <f>+税・旧鹿沼市!I17+税・旧粟野町!I17</f>
        <v>939668</v>
      </c>
      <c r="J17" s="146">
        <f>+税・旧鹿沼市!J17+税・旧粟野町!J17</f>
        <v>916040</v>
      </c>
      <c r="K17" s="146">
        <f>+税・旧鹿沼市!K17+税・旧粟野町!K17</f>
        <v>941229</v>
      </c>
      <c r="L17" s="146">
        <f>+税・旧鹿沼市!L17+税・旧粟野町!L17</f>
        <v>958381</v>
      </c>
      <c r="M17" s="146">
        <f>+税・旧鹿沼市!M17+税・旧粟野町!M17</f>
        <v>922430</v>
      </c>
      <c r="N17" s="146">
        <f>+税・旧鹿沼市!N17+税・旧粟野町!N17</f>
        <v>947115</v>
      </c>
      <c r="O17" s="146">
        <f>+税・旧鹿沼市!O17+税・旧粟野町!O17</f>
        <v>940544</v>
      </c>
      <c r="P17" s="146">
        <f>+税・旧鹿沼市!P17+税・旧粟野町!P17</f>
        <v>891589</v>
      </c>
      <c r="Q17" s="146">
        <f>+税・旧鹿沼市!Q17+税・旧粟野町!Q17</f>
        <v>860910</v>
      </c>
      <c r="R17" s="14">
        <f t="shared" ref="R17:Y17" si="0">SUM(R18:R21)</f>
        <v>855010</v>
      </c>
      <c r="S17" s="14">
        <f t="shared" si="0"/>
        <v>859942</v>
      </c>
      <c r="T17" s="14">
        <f t="shared" si="0"/>
        <v>850205</v>
      </c>
      <c r="U17" s="14">
        <f t="shared" si="0"/>
        <v>859907</v>
      </c>
      <c r="V17" s="14">
        <f t="shared" si="0"/>
        <v>841863</v>
      </c>
      <c r="W17" s="14">
        <f t="shared" si="0"/>
        <v>841406</v>
      </c>
      <c r="X17" s="14">
        <f t="shared" si="0"/>
        <v>850540</v>
      </c>
      <c r="Y17" s="14">
        <f t="shared" si="0"/>
        <v>797501</v>
      </c>
      <c r="Z17" s="14">
        <f>SUM(Z18:Z21)</f>
        <v>807071</v>
      </c>
      <c r="AA17" s="14">
        <f>SUM(AA18:AA21)</f>
        <v>807616</v>
      </c>
      <c r="AB17" s="14">
        <f>SUM(AB18:AB21)</f>
        <v>795895</v>
      </c>
      <c r="AC17" s="14">
        <v>798774</v>
      </c>
      <c r="AD17" s="14">
        <f>SUM(AD18:AD20)</f>
        <v>803901</v>
      </c>
      <c r="AE17" s="14">
        <f>SUM(AE18:AE20)</f>
        <v>792861</v>
      </c>
      <c r="AF17" s="14">
        <f>SUM(AF18:AF20)</f>
        <v>803103</v>
      </c>
    </row>
    <row r="18" spans="1:32" ht="18" customHeight="1" x14ac:dyDescent="0.15">
      <c r="A18" s="11" t="s">
        <v>46</v>
      </c>
      <c r="B18" s="91"/>
      <c r="C18" s="91"/>
      <c r="D18" s="146">
        <f>+税・旧鹿沼市!D18+税・旧粟野町!D18</f>
        <v>0</v>
      </c>
      <c r="E18" s="146">
        <f>+税・旧鹿沼市!E18+税・旧粟野町!E18</f>
        <v>0</v>
      </c>
      <c r="F18" s="146">
        <f>+税・旧鹿沼市!F18+税・旧粟野町!F18</f>
        <v>0</v>
      </c>
      <c r="G18" s="146">
        <f>+税・旧鹿沼市!G18+税・旧粟野町!G18</f>
        <v>0</v>
      </c>
      <c r="H18" s="146">
        <f>+税・旧鹿沼市!H18+税・旧粟野町!H18</f>
        <v>0</v>
      </c>
      <c r="I18" s="146">
        <f>+税・旧鹿沼市!I18+税・旧粟野町!I18</f>
        <v>0</v>
      </c>
      <c r="J18" s="146">
        <f>+税・旧鹿沼市!J18+税・旧粟野町!J18</f>
        <v>0</v>
      </c>
      <c r="K18" s="146">
        <f>+税・旧鹿沼市!K18+税・旧粟野町!K18</f>
        <v>0</v>
      </c>
      <c r="L18" s="146">
        <f>+税・旧鹿沼市!L18+税・旧粟野町!L18</f>
        <v>0</v>
      </c>
      <c r="M18" s="146">
        <f>+税・旧鹿沼市!M18+税・旧粟野町!M18</f>
        <v>0</v>
      </c>
      <c r="N18" s="146">
        <f>+税・旧鹿沼市!N18+税・旧粟野町!N18</f>
        <v>0</v>
      </c>
      <c r="O18" s="146">
        <f>+税・旧鹿沼市!O18+税・旧粟野町!O18</f>
        <v>1</v>
      </c>
      <c r="P18" s="146">
        <f>+税・旧鹿沼市!P18+税・旧粟野町!P18</f>
        <v>707</v>
      </c>
      <c r="Q18" s="146">
        <f>+税・旧鹿沼市!Q18+税・旧粟野町!Q18</f>
        <v>13167</v>
      </c>
      <c r="R18" s="14">
        <v>14424</v>
      </c>
      <c r="S18" s="14">
        <v>14330</v>
      </c>
      <c r="T18" s="14">
        <v>14269</v>
      </c>
      <c r="U18" s="14">
        <v>13711</v>
      </c>
      <c r="V18" s="14">
        <v>12269</v>
      </c>
      <c r="W18" s="14">
        <v>11937</v>
      </c>
      <c r="X18" s="14">
        <v>11426</v>
      </c>
      <c r="Y18" s="14">
        <v>11696</v>
      </c>
      <c r="Z18" s="14">
        <v>11837</v>
      </c>
      <c r="AA18" s="14">
        <v>10712</v>
      </c>
      <c r="AB18" s="112">
        <v>10288</v>
      </c>
      <c r="AC18" s="112">
        <v>9784</v>
      </c>
      <c r="AD18" s="112">
        <v>6918</v>
      </c>
      <c r="AE18" s="112">
        <v>8629</v>
      </c>
      <c r="AF18" s="112">
        <v>7182</v>
      </c>
    </row>
    <row r="19" spans="1:32" ht="18" customHeight="1" x14ac:dyDescent="0.15">
      <c r="A19" s="11" t="s">
        <v>47</v>
      </c>
      <c r="B19" s="91"/>
      <c r="C19" s="91"/>
      <c r="D19" s="146">
        <f>+税・旧鹿沼市!D19+税・旧粟野町!D19</f>
        <v>0</v>
      </c>
      <c r="E19" s="146">
        <f>+税・旧鹿沼市!E19+税・旧粟野町!E19</f>
        <v>0</v>
      </c>
      <c r="F19" s="146">
        <f>+税・旧鹿沼市!F19+税・旧粟野町!F19</f>
        <v>0</v>
      </c>
      <c r="G19" s="146">
        <f>+税・旧鹿沼市!G19+税・旧粟野町!G19</f>
        <v>0</v>
      </c>
      <c r="H19" s="146">
        <f>+税・旧鹿沼市!H19+税・旧粟野町!H19</f>
        <v>0</v>
      </c>
      <c r="I19" s="146">
        <f>+税・旧鹿沼市!I19+税・旧粟野町!I19</f>
        <v>0</v>
      </c>
      <c r="J19" s="146">
        <f>+税・旧鹿沼市!J19+税・旧粟野町!J19</f>
        <v>0</v>
      </c>
      <c r="K19" s="146">
        <f>+税・旧鹿沼市!K19+税・旧粟野町!K19</f>
        <v>0</v>
      </c>
      <c r="L19" s="146">
        <f>+税・旧鹿沼市!L19+税・旧粟野町!L19</f>
        <v>0</v>
      </c>
      <c r="M19" s="146">
        <f>+税・旧鹿沼市!M19+税・旧粟野町!M19</f>
        <v>0</v>
      </c>
      <c r="N19" s="146">
        <f>+税・旧鹿沼市!N19+税・旧粟野町!N19</f>
        <v>0</v>
      </c>
      <c r="O19" s="146">
        <f>+税・旧鹿沼市!O19+税・旧粟野町!O19</f>
        <v>1</v>
      </c>
      <c r="P19" s="146">
        <f>+税・旧鹿沼市!P19+税・旧粟野町!P19</f>
        <v>1</v>
      </c>
      <c r="Q19" s="146">
        <f>+税・旧鹿沼市!Q19+税・旧粟野町!Q19</f>
        <v>3</v>
      </c>
      <c r="R19" s="13">
        <v>1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</row>
    <row r="20" spans="1:32" ht="18" customHeight="1" x14ac:dyDescent="0.15">
      <c r="A20" s="11" t="s">
        <v>48</v>
      </c>
      <c r="B20" s="91"/>
      <c r="C20" s="91"/>
      <c r="D20" s="146">
        <f>+税・旧鹿沼市!D20+税・旧粟野町!D20</f>
        <v>799735</v>
      </c>
      <c r="E20" s="146">
        <f>+税・旧鹿沼市!E20+税・旧粟野町!E20</f>
        <v>841200</v>
      </c>
      <c r="F20" s="146">
        <f>+税・旧鹿沼市!F20+税・旧粟野町!F20</f>
        <v>877523</v>
      </c>
      <c r="G20" s="146">
        <f>+税・旧鹿沼市!G20+税・旧粟野町!G20</f>
        <v>858011</v>
      </c>
      <c r="H20" s="146">
        <f>+税・旧鹿沼市!H20+税・旧粟野町!H20</f>
        <v>897983</v>
      </c>
      <c r="I20" s="146">
        <f>+税・旧鹿沼市!I20+税・旧粟野町!I20</f>
        <v>939668</v>
      </c>
      <c r="J20" s="146">
        <f>+税・旧鹿沼市!J20+税・旧粟野町!J20</f>
        <v>916040</v>
      </c>
      <c r="K20" s="146">
        <f>+税・旧鹿沼市!K20+税・旧粟野町!K20</f>
        <v>941229</v>
      </c>
      <c r="L20" s="146">
        <f>+税・旧鹿沼市!L20+税・旧粟野町!L20</f>
        <v>958381</v>
      </c>
      <c r="M20" s="146">
        <f>+税・旧鹿沼市!M20+税・旧粟野町!M20</f>
        <v>922430</v>
      </c>
      <c r="N20" s="146">
        <f>+税・旧鹿沼市!N20+税・旧粟野町!N20</f>
        <v>947115</v>
      </c>
      <c r="O20" s="146">
        <f>+税・旧鹿沼市!O20+税・旧粟野町!O20</f>
        <v>940541</v>
      </c>
      <c r="P20" s="146">
        <f>+税・旧鹿沼市!P20+税・旧粟野町!P20</f>
        <v>890880</v>
      </c>
      <c r="Q20" s="146">
        <f>+税・旧鹿沼市!Q20+税・旧粟野町!Q20</f>
        <v>847737</v>
      </c>
      <c r="R20" s="13">
        <v>840584</v>
      </c>
      <c r="S20" s="13">
        <v>845610</v>
      </c>
      <c r="T20" s="13">
        <v>835935</v>
      </c>
      <c r="U20" s="13">
        <v>846195</v>
      </c>
      <c r="V20" s="13">
        <v>829593</v>
      </c>
      <c r="W20" s="13">
        <v>829468</v>
      </c>
      <c r="X20" s="13">
        <v>839113</v>
      </c>
      <c r="Y20" s="13">
        <v>785804</v>
      </c>
      <c r="Z20" s="112">
        <v>795233</v>
      </c>
      <c r="AA20" s="112">
        <v>796903</v>
      </c>
      <c r="AB20" s="10">
        <v>785606</v>
      </c>
      <c r="AC20" s="10">
        <v>788990</v>
      </c>
      <c r="AD20" s="10">
        <v>796983</v>
      </c>
      <c r="AE20" s="10">
        <v>784232</v>
      </c>
      <c r="AF20" s="10">
        <v>795921</v>
      </c>
    </row>
    <row r="21" spans="1:32" ht="18" customHeight="1" x14ac:dyDescent="0.15">
      <c r="A21" s="11" t="s">
        <v>49</v>
      </c>
      <c r="B21" s="91"/>
      <c r="C21" s="91"/>
      <c r="D21" s="146">
        <f>+税・旧鹿沼市!D21+税・旧粟野町!D21</f>
        <v>0</v>
      </c>
      <c r="E21" s="146">
        <f>+税・旧鹿沼市!E21+税・旧粟野町!E21</f>
        <v>0</v>
      </c>
      <c r="F21" s="146">
        <f>+税・旧鹿沼市!F21+税・旧粟野町!F21</f>
        <v>0</v>
      </c>
      <c r="G21" s="146">
        <f>+税・旧鹿沼市!G21+税・旧粟野町!G21</f>
        <v>0</v>
      </c>
      <c r="H21" s="146">
        <f>+税・旧鹿沼市!H21+税・旧粟野町!H21</f>
        <v>0</v>
      </c>
      <c r="I21" s="146">
        <f>+税・旧鹿沼市!I21+税・旧粟野町!I21</f>
        <v>0</v>
      </c>
      <c r="J21" s="146">
        <f>+税・旧鹿沼市!J21+税・旧粟野町!J21</f>
        <v>0</v>
      </c>
      <c r="K21" s="146">
        <f>+税・旧鹿沼市!K21+税・旧粟野町!K21</f>
        <v>0</v>
      </c>
      <c r="L21" s="146">
        <f>+税・旧鹿沼市!L21+税・旧粟野町!L21</f>
        <v>0</v>
      </c>
      <c r="M21" s="146">
        <f>+税・旧鹿沼市!M21+税・旧粟野町!M21</f>
        <v>0</v>
      </c>
      <c r="N21" s="146">
        <f>+税・旧鹿沼市!N21+税・旧粟野町!N21</f>
        <v>0</v>
      </c>
      <c r="O21" s="146">
        <f>+税・旧鹿沼市!O21+税・旧粟野町!O21</f>
        <v>1</v>
      </c>
      <c r="P21" s="146">
        <f>+税・旧鹿沼市!P21+税・旧粟野町!P21</f>
        <v>1</v>
      </c>
      <c r="Q21" s="146">
        <f>+税・旧鹿沼市!Q21+税・旧粟野町!Q21</f>
        <v>3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12">
        <v>1</v>
      </c>
      <c r="AA21" s="112">
        <v>1</v>
      </c>
      <c r="AB21" s="112">
        <v>1</v>
      </c>
      <c r="AC21" s="112">
        <v>1</v>
      </c>
      <c r="AD21" s="112">
        <v>1</v>
      </c>
      <c r="AE21" s="112">
        <v>1</v>
      </c>
      <c r="AF21" s="112">
        <v>1</v>
      </c>
    </row>
    <row r="22" spans="1:32" ht="18" customHeight="1" x14ac:dyDescent="0.15">
      <c r="A22" s="11" t="s">
        <v>50</v>
      </c>
      <c r="B22" s="91"/>
      <c r="C22" s="91"/>
      <c r="D22" s="146">
        <f>+税・旧鹿沼市!D22+税・旧粟野町!D22</f>
        <v>13781457</v>
      </c>
      <c r="E22" s="146">
        <f>+税・旧鹿沼市!E22+税・旧粟野町!E22</f>
        <v>14445848</v>
      </c>
      <c r="F22" s="146">
        <f>+税・旧鹿沼市!F22+税・旧粟野町!F22</f>
        <v>14244461</v>
      </c>
      <c r="G22" s="146">
        <f>+税・旧鹿沼市!G22+税・旧粟野町!G22</f>
        <v>13568557</v>
      </c>
      <c r="H22" s="146">
        <f>+税・旧鹿沼市!H22+税・旧粟野町!H22</f>
        <v>13960852</v>
      </c>
      <c r="I22" s="146">
        <f>+税・旧鹿沼市!I22+税・旧粟野町!I22</f>
        <v>14108642</v>
      </c>
      <c r="J22" s="146">
        <f>+税・旧鹿沼市!J22+税・旧粟野町!J22</f>
        <v>14991742</v>
      </c>
      <c r="K22" s="146">
        <f>+税・旧鹿沼市!K22+税・旧粟野町!K22</f>
        <v>14619116</v>
      </c>
      <c r="L22" s="146">
        <f>+税・旧鹿沼市!L22+税・旧粟野町!L22</f>
        <v>14631485</v>
      </c>
      <c r="M22" s="146">
        <f>+税・旧鹿沼市!M22+税・旧粟野町!M22</f>
        <v>14325726</v>
      </c>
      <c r="N22" s="146">
        <f>+税・旧鹿沼市!N22+税・旧粟野町!N22</f>
        <v>14524204</v>
      </c>
      <c r="O22" s="146">
        <f>+税・旧鹿沼市!O22+税・旧粟野町!O22</f>
        <v>14329365</v>
      </c>
      <c r="P22" s="146">
        <f>+税・旧鹿沼市!P22+税・旧粟野町!P22</f>
        <v>13823133</v>
      </c>
      <c r="Q22" s="146">
        <f>+税・旧鹿沼市!Q22+税・旧粟野町!Q22</f>
        <v>13546172</v>
      </c>
      <c r="R22" s="14">
        <f t="shared" ref="R22:X22" si="1">+R4+R9+R11+R12+R13+R14+R15+R16+R17</f>
        <v>13946941</v>
      </c>
      <c r="S22" s="14">
        <f t="shared" si="1"/>
        <v>14420770</v>
      </c>
      <c r="T22" s="14">
        <f t="shared" si="1"/>
        <v>15409594</v>
      </c>
      <c r="U22" s="14">
        <f t="shared" si="1"/>
        <v>15430235</v>
      </c>
      <c r="V22" s="14">
        <f t="shared" si="1"/>
        <v>14579316</v>
      </c>
      <c r="W22" s="14">
        <f t="shared" si="1"/>
        <v>14368420</v>
      </c>
      <c r="X22" s="14">
        <f t="shared" si="1"/>
        <v>14302281</v>
      </c>
      <c r="Y22" s="14">
        <f t="shared" ref="Y22:AD22" si="2">+Y4+Y9+Y11+Y12+Y13+Y14+Y15+Y16+Y17</f>
        <v>14167071</v>
      </c>
      <c r="Z22" s="14">
        <f t="shared" si="2"/>
        <v>14362745</v>
      </c>
      <c r="AA22" s="14">
        <f t="shared" si="2"/>
        <v>14569529</v>
      </c>
      <c r="AB22" s="14">
        <f t="shared" si="2"/>
        <v>14092084</v>
      </c>
      <c r="AC22" s="14">
        <f t="shared" si="2"/>
        <v>14391799</v>
      </c>
      <c r="AD22" s="14">
        <f t="shared" si="2"/>
        <v>14437699</v>
      </c>
      <c r="AE22" s="14">
        <f t="shared" ref="AE22:AF22" si="3">+AE4+AE9+AE11+AE12+AE13+AE14+AE15+AE16+AE17</f>
        <v>14480543</v>
      </c>
      <c r="AF22" s="14">
        <f t="shared" si="3"/>
        <v>14554337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4" t="s">
        <v>83</v>
      </c>
      <c r="B30" s="24"/>
      <c r="C30" s="24"/>
      <c r="D30" s="24"/>
      <c r="E30" s="24"/>
      <c r="F30" s="24"/>
      <c r="G30" s="24"/>
      <c r="H30" s="24"/>
      <c r="I30" s="24"/>
      <c r="J30" s="24"/>
      <c r="K30" s="55" t="s">
        <v>168</v>
      </c>
      <c r="L30" s="55">
        <f>財政指標!$S$1</f>
        <v>0</v>
      </c>
      <c r="M30" s="24"/>
      <c r="N30" s="24"/>
      <c r="O30" s="24"/>
      <c r="P30" s="24"/>
      <c r="Q30" s="24"/>
      <c r="R30" s="55">
        <f>財政指標!$S$1</f>
        <v>0</v>
      </c>
      <c r="S30" s="55"/>
      <c r="T30" s="55"/>
      <c r="U30" s="55" t="s">
        <v>168</v>
      </c>
      <c r="V30" s="55">
        <f>財政指標!$S$1</f>
        <v>0</v>
      </c>
      <c r="W30" s="55"/>
      <c r="X30" s="55"/>
      <c r="Y30" s="55"/>
      <c r="Z30" s="55"/>
      <c r="AA30" s="55"/>
      <c r="AB30" s="55"/>
      <c r="AC30" s="55"/>
      <c r="AD30" s="55"/>
      <c r="AE30" s="55" t="s">
        <v>168</v>
      </c>
      <c r="AF30" s="55">
        <f>財政指標!$S$1</f>
        <v>0</v>
      </c>
    </row>
    <row r="31" spans="1:32" ht="18" customHeight="1" x14ac:dyDescent="0.15">
      <c r="K31" s="15"/>
      <c r="L31" s="149" t="s">
        <v>252</v>
      </c>
      <c r="U31" s="15"/>
      <c r="V31" s="149" t="s">
        <v>252</v>
      </c>
      <c r="AE31" s="15"/>
      <c r="AF31" s="149" t="s">
        <v>252</v>
      </c>
    </row>
    <row r="32" spans="1:32" s="111" customFormat="1" ht="18" customHeight="1" x14ac:dyDescent="0.2">
      <c r="A32" s="47"/>
      <c r="B32" s="110" t="s">
        <v>169</v>
      </c>
      <c r="C32" s="110" t="s">
        <v>170</v>
      </c>
      <c r="D32" s="144" t="s">
        <v>172</v>
      </c>
      <c r="E32" s="144" t="s">
        <v>174</v>
      </c>
      <c r="F32" s="144" t="s">
        <v>176</v>
      </c>
      <c r="G32" s="144" t="s">
        <v>178</v>
      </c>
      <c r="H32" s="144" t="s">
        <v>180</v>
      </c>
      <c r="I32" s="144" t="s">
        <v>182</v>
      </c>
      <c r="J32" s="145" t="s">
        <v>184</v>
      </c>
      <c r="K32" s="145" t="s">
        <v>186</v>
      </c>
      <c r="L32" s="144" t="s">
        <v>188</v>
      </c>
      <c r="M32" s="144" t="s">
        <v>190</v>
      </c>
      <c r="N32" s="144" t="s">
        <v>192</v>
      </c>
      <c r="O32" s="131" t="s">
        <v>214</v>
      </c>
      <c r="P32" s="131" t="s">
        <v>196</v>
      </c>
      <c r="Q32" s="131" t="s">
        <v>161</v>
      </c>
      <c r="R32" s="39" t="s">
        <v>165</v>
      </c>
      <c r="S32" s="39" t="s">
        <v>219</v>
      </c>
      <c r="T32" s="39" t="s">
        <v>228</v>
      </c>
      <c r="U32" s="39" t="s">
        <v>229</v>
      </c>
      <c r="V32" s="39" t="s">
        <v>230</v>
      </c>
      <c r="W32" s="39" t="s">
        <v>231</v>
      </c>
      <c r="X32" s="39" t="s">
        <v>232</v>
      </c>
      <c r="Y32" s="39" t="s">
        <v>234</v>
      </c>
      <c r="Z32" s="39" t="s">
        <v>235</v>
      </c>
      <c r="AA32" s="39" t="s">
        <v>239</v>
      </c>
      <c r="AB32" s="39" t="s">
        <v>240</v>
      </c>
      <c r="AC32" s="39" t="s">
        <v>242</v>
      </c>
      <c r="AD32" s="39" t="s">
        <v>245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1" t="s">
        <v>32</v>
      </c>
      <c r="B33" s="91"/>
      <c r="C33" s="91"/>
      <c r="D33" s="147">
        <f t="shared" ref="D33:P34" si="4">D4/D$22*100</f>
        <v>48.27432977514642</v>
      </c>
      <c r="E33" s="147">
        <f t="shared" si="4"/>
        <v>47.931897109813143</v>
      </c>
      <c r="F33" s="147">
        <f t="shared" si="4"/>
        <v>45.277943475713123</v>
      </c>
      <c r="G33" s="147">
        <f t="shared" si="4"/>
        <v>42.494828300459659</v>
      </c>
      <c r="H33" s="147">
        <f t="shared" si="4"/>
        <v>42.533514430208129</v>
      </c>
      <c r="I33" s="147">
        <f t="shared" si="4"/>
        <v>40.858482340114662</v>
      </c>
      <c r="J33" s="147">
        <f t="shared" si="4"/>
        <v>42.915406361715668</v>
      </c>
      <c r="K33" s="147">
        <f t="shared" si="4"/>
        <v>39.353898005871216</v>
      </c>
      <c r="L33" s="147">
        <f t="shared" si="4"/>
        <v>37.782132162251472</v>
      </c>
      <c r="M33" s="147">
        <f t="shared" si="4"/>
        <v>37.09759631030218</v>
      </c>
      <c r="N33" s="147">
        <f t="shared" si="4"/>
        <v>36.959237146490089</v>
      </c>
      <c r="O33" s="147">
        <f t="shared" si="4"/>
        <v>34.644347464106048</v>
      </c>
      <c r="P33" s="147">
        <f t="shared" si="4"/>
        <v>35.800342802170825</v>
      </c>
      <c r="Q33" s="147">
        <f t="shared" ref="Q33:Q50" si="5">Q4/Q$22*100</f>
        <v>36.734060367755554</v>
      </c>
      <c r="R33" s="25">
        <f t="shared" ref="R33:S50" si="6">R4/R$22*100</f>
        <v>38.547786213478638</v>
      </c>
      <c r="S33" s="25">
        <f t="shared" si="6"/>
        <v>39.780850814484943</v>
      </c>
      <c r="T33" s="25">
        <f t="shared" ref="T33:U50" si="7">T4/T$22*100</f>
        <v>42.834853403665271</v>
      </c>
      <c r="U33" s="25">
        <f t="shared" si="7"/>
        <v>42.517492442597273</v>
      </c>
      <c r="V33" s="25">
        <f t="shared" ref="V33:X50" si="8">V4/V$22*100</f>
        <v>40.745176248323311</v>
      </c>
      <c r="W33" s="25">
        <f t="shared" si="8"/>
        <v>39.991189010343518</v>
      </c>
      <c r="X33" s="25">
        <f t="shared" si="8"/>
        <v>39.411056180479179</v>
      </c>
      <c r="Y33" s="25">
        <f t="shared" ref="Y33:AA50" si="9">Y4/Y$22*100</f>
        <v>42.16604829608039</v>
      </c>
      <c r="Z33" s="113">
        <f t="shared" si="9"/>
        <v>42.018548682720471</v>
      </c>
      <c r="AA33" s="113">
        <f t="shared" si="9"/>
        <v>42.910536092141342</v>
      </c>
      <c r="AB33" s="113">
        <f t="shared" ref="AB33:AB50" si="10">AB4/AB$22*100</f>
        <v>41.680726569611707</v>
      </c>
      <c r="AC33" s="113">
        <f t="shared" ref="AC33" si="11">AC4/AC$22*100</f>
        <v>42.098475666593174</v>
      </c>
      <c r="AD33" s="113">
        <f t="shared" ref="AD33" si="12">AD4/AD$22*100</f>
        <v>42.081643342197395</v>
      </c>
      <c r="AE33" s="113">
        <f t="shared" ref="AE33:AF33" si="13">AE4/AE$22*100</f>
        <v>42.973713071395181</v>
      </c>
      <c r="AF33" s="113">
        <f t="shared" si="13"/>
        <v>42.075107921439496</v>
      </c>
    </row>
    <row r="34" spans="1:32" ht="18" customHeight="1" x14ac:dyDescent="0.15">
      <c r="A34" s="11" t="s">
        <v>33</v>
      </c>
      <c r="B34" s="91"/>
      <c r="C34" s="91"/>
      <c r="D34" s="147">
        <f t="shared" si="4"/>
        <v>0.48760446736509794</v>
      </c>
      <c r="E34" s="147">
        <f t="shared" si="4"/>
        <v>0.47145726578322023</v>
      </c>
      <c r="F34" s="147">
        <f t="shared" si="4"/>
        <v>0.48134499438062278</v>
      </c>
      <c r="G34" s="147">
        <f t="shared" si="4"/>
        <v>0.49796746993803392</v>
      </c>
      <c r="H34" s="147">
        <f t="shared" si="4"/>
        <v>0.50704641808393935</v>
      </c>
      <c r="I34" s="147">
        <f t="shared" si="4"/>
        <v>0.64632726523218886</v>
      </c>
      <c r="J34" s="147">
        <f t="shared" si="4"/>
        <v>0.60703419255747604</v>
      </c>
      <c r="K34" s="147">
        <f t="shared" si="4"/>
        <v>0.62180230323092034</v>
      </c>
      <c r="L34" s="147">
        <f t="shared" si="4"/>
        <v>0.62509034455491019</v>
      </c>
      <c r="M34" s="147">
        <f t="shared" si="4"/>
        <v>0.63235189616219101</v>
      </c>
      <c r="N34" s="147">
        <f t="shared" si="4"/>
        <v>0.63416900506217067</v>
      </c>
      <c r="O34" s="147">
        <f t="shared" si="4"/>
        <v>0.63617613201980694</v>
      </c>
      <c r="P34" s="147">
        <f t="shared" si="4"/>
        <v>0.65056886886641407</v>
      </c>
      <c r="Q34" s="147">
        <f t="shared" si="5"/>
        <v>0.80695121839586859</v>
      </c>
      <c r="R34" s="25">
        <f t="shared" si="6"/>
        <v>0.88940650139697297</v>
      </c>
      <c r="S34" s="25">
        <f t="shared" si="6"/>
        <v>0.993518376619279</v>
      </c>
      <c r="T34" s="25">
        <f t="shared" si="7"/>
        <v>0.95092706530749604</v>
      </c>
      <c r="U34" s="25">
        <f t="shared" si="7"/>
        <v>0.96991393844617413</v>
      </c>
      <c r="V34" s="25">
        <f t="shared" si="8"/>
        <v>1.033340658779877</v>
      </c>
      <c r="W34" s="25">
        <f t="shared" si="8"/>
        <v>1.0269465953807031</v>
      </c>
      <c r="X34" s="25">
        <f t="shared" si="8"/>
        <v>1.0379323410021102</v>
      </c>
      <c r="Y34" s="25">
        <f t="shared" si="9"/>
        <v>1.0529558297547883</v>
      </c>
      <c r="Z34" s="113">
        <f t="shared" si="9"/>
        <v>1.0463737955383876</v>
      </c>
      <c r="AA34" s="113">
        <f t="shared" si="9"/>
        <v>1.2036902496985318</v>
      </c>
      <c r="AB34" s="113">
        <f t="shared" si="10"/>
        <v>1.2498009520806148</v>
      </c>
      <c r="AC34" s="113">
        <f t="shared" ref="AC34" si="14">AC5/AC$22*100</f>
        <v>1.2238289320188533</v>
      </c>
      <c r="AD34" s="113">
        <f t="shared" ref="AD34" si="15">AD5/AD$22*100</f>
        <v>1.2283882632544147</v>
      </c>
      <c r="AE34" s="113">
        <f t="shared" ref="AE34:AF34" si="16">AE5/AE$22*100</f>
        <v>1.238240858785475</v>
      </c>
      <c r="AF34" s="113">
        <f t="shared" si="16"/>
        <v>1.2305198100057737</v>
      </c>
    </row>
    <row r="35" spans="1:32" ht="18" customHeight="1" x14ac:dyDescent="0.15">
      <c r="A35" s="11" t="s">
        <v>34</v>
      </c>
      <c r="B35" s="91"/>
      <c r="C35" s="91"/>
      <c r="D35" s="147">
        <f t="shared" ref="D35:P35" si="17">D6/D$22*100</f>
        <v>32.283741842390107</v>
      </c>
      <c r="E35" s="147">
        <f t="shared" si="17"/>
        <v>34.720869276763814</v>
      </c>
      <c r="F35" s="147">
        <f t="shared" si="17"/>
        <v>33.380631250280373</v>
      </c>
      <c r="G35" s="147">
        <f t="shared" si="17"/>
        <v>30.203941362371843</v>
      </c>
      <c r="H35" s="147">
        <f t="shared" si="17"/>
        <v>30.066223751960123</v>
      </c>
      <c r="I35" s="147">
        <f t="shared" si="17"/>
        <v>28.71445033476645</v>
      </c>
      <c r="J35" s="147">
        <f t="shared" si="17"/>
        <v>30.912344942969273</v>
      </c>
      <c r="K35" s="147">
        <f t="shared" si="17"/>
        <v>27.827031401898722</v>
      </c>
      <c r="L35" s="147">
        <f t="shared" si="17"/>
        <v>27.235389982629925</v>
      </c>
      <c r="M35" s="147">
        <f t="shared" si="17"/>
        <v>26.367899260393507</v>
      </c>
      <c r="N35" s="147">
        <f t="shared" si="17"/>
        <v>26.126037612801362</v>
      </c>
      <c r="O35" s="147">
        <f t="shared" si="17"/>
        <v>25.361347135759331</v>
      </c>
      <c r="P35" s="147">
        <f t="shared" si="17"/>
        <v>25.299431033471208</v>
      </c>
      <c r="Q35" s="147">
        <f t="shared" si="5"/>
        <v>25.217899196909649</v>
      </c>
      <c r="R35" s="25">
        <f t="shared" si="6"/>
        <v>24.990196775049096</v>
      </c>
      <c r="S35" s="25">
        <f t="shared" si="6"/>
        <v>26.178421817975046</v>
      </c>
      <c r="T35" s="25">
        <f t="shared" si="7"/>
        <v>30.731809027544788</v>
      </c>
      <c r="U35" s="25">
        <f t="shared" si="7"/>
        <v>31.379405433553021</v>
      </c>
      <c r="V35" s="25">
        <f t="shared" si="8"/>
        <v>32.363486736963516</v>
      </c>
      <c r="W35" s="25">
        <f t="shared" si="8"/>
        <v>29.684300709472577</v>
      </c>
      <c r="X35" s="25">
        <f t="shared" si="8"/>
        <v>29.664275229944092</v>
      </c>
      <c r="Y35" s="25">
        <f t="shared" si="9"/>
        <v>31.372306950392215</v>
      </c>
      <c r="Z35" s="113">
        <f t="shared" si="9"/>
        <v>31.239724718359895</v>
      </c>
      <c r="AA35" s="113">
        <f t="shared" si="9"/>
        <v>31.460955258059474</v>
      </c>
      <c r="AB35" s="113">
        <f t="shared" si="10"/>
        <v>31.605637604771587</v>
      </c>
      <c r="AC35" s="113">
        <f t="shared" ref="AC35" si="18">AC6/AC$22*100</f>
        <v>31.760268469563812</v>
      </c>
      <c r="AD35" s="113">
        <f t="shared" ref="AD35" si="19">AD6/AD$22*100</f>
        <v>32.04072200147683</v>
      </c>
      <c r="AE35" s="113">
        <f t="shared" ref="AE35:AF35" si="20">AE6/AE$22*100</f>
        <v>32.415441879493059</v>
      </c>
      <c r="AF35" s="113">
        <f t="shared" si="20"/>
        <v>32.108168170078791</v>
      </c>
    </row>
    <row r="36" spans="1:32" ht="18" customHeight="1" x14ac:dyDescent="0.15">
      <c r="A36" s="11" t="s">
        <v>35</v>
      </c>
      <c r="B36" s="91"/>
      <c r="C36" s="91"/>
      <c r="D36" s="147">
        <f t="shared" ref="D36:P36" si="21">D7/D$22*100</f>
        <v>2.0403648177402434</v>
      </c>
      <c r="E36" s="147">
        <f t="shared" si="21"/>
        <v>1.9635607407747886</v>
      </c>
      <c r="F36" s="147">
        <f t="shared" si="21"/>
        <v>2.0063588225626789</v>
      </c>
      <c r="G36" s="147">
        <f t="shared" si="21"/>
        <v>2.2969502210146588</v>
      </c>
      <c r="H36" s="147">
        <f t="shared" si="21"/>
        <v>2.3818317105574933</v>
      </c>
      <c r="I36" s="147">
        <f t="shared" si="21"/>
        <v>2.3547765972090016</v>
      </c>
      <c r="J36" s="147">
        <f t="shared" si="21"/>
        <v>2.2910746462952738</v>
      </c>
      <c r="K36" s="147">
        <f t="shared" si="21"/>
        <v>2.4040509699765704</v>
      </c>
      <c r="L36" s="147">
        <f t="shared" si="21"/>
        <v>2.4147309722834009</v>
      </c>
      <c r="M36" s="147">
        <f t="shared" si="21"/>
        <v>2.5102392716431963</v>
      </c>
      <c r="N36" s="147">
        <f t="shared" si="21"/>
        <v>2.5042405077758478</v>
      </c>
      <c r="O36" s="147">
        <f t="shared" si="21"/>
        <v>2.4726636525763701</v>
      </c>
      <c r="P36" s="147">
        <f t="shared" si="21"/>
        <v>2.577114753941816</v>
      </c>
      <c r="Q36" s="147">
        <f t="shared" si="5"/>
        <v>2.6564847988051534</v>
      </c>
      <c r="R36" s="25">
        <f t="shared" si="6"/>
        <v>2.6453686152397142</v>
      </c>
      <c r="S36" s="25">
        <f t="shared" si="6"/>
        <v>2.4967529473114127</v>
      </c>
      <c r="T36" s="25">
        <f t="shared" si="7"/>
        <v>2.2951999903436779</v>
      </c>
      <c r="U36" s="25">
        <f t="shared" si="7"/>
        <v>2.2826872046990863</v>
      </c>
      <c r="V36" s="25">
        <f t="shared" si="8"/>
        <v>2.3537866934223799</v>
      </c>
      <c r="W36" s="25">
        <f t="shared" si="8"/>
        <v>2.4580642826420718</v>
      </c>
      <c r="X36" s="25">
        <f t="shared" si="8"/>
        <v>2.448854137322571</v>
      </c>
      <c r="Y36" s="25">
        <f t="shared" si="9"/>
        <v>2.4702494961732033</v>
      </c>
      <c r="Z36" s="113">
        <f t="shared" si="9"/>
        <v>2.4171981052368472</v>
      </c>
      <c r="AA36" s="113">
        <f t="shared" si="9"/>
        <v>2.3910587638076701</v>
      </c>
      <c r="AB36" s="113">
        <f t="shared" si="10"/>
        <v>2.4381489636309293</v>
      </c>
      <c r="AC36" s="113">
        <f t="shared" ref="AC36" si="22">AC7/AC$22*100</f>
        <v>2.4814896316992754</v>
      </c>
      <c r="AD36" s="113">
        <f t="shared" ref="AD36" si="23">AD7/AD$22*100</f>
        <v>2.4743762839216967</v>
      </c>
      <c r="AE36" s="113">
        <f t="shared" ref="AE36:AF36" si="24">AE7/AE$22*100</f>
        <v>2.4700731181144242</v>
      </c>
      <c r="AF36" s="113">
        <f t="shared" si="24"/>
        <v>2.4268161442187299</v>
      </c>
    </row>
    <row r="37" spans="1:32" ht="18" customHeight="1" x14ac:dyDescent="0.15">
      <c r="A37" s="11" t="s">
        <v>36</v>
      </c>
      <c r="B37" s="91"/>
      <c r="C37" s="91"/>
      <c r="D37" s="147">
        <f t="shared" ref="D37:P37" si="25">D8/D$22*100</f>
        <v>13.46261864765097</v>
      </c>
      <c r="E37" s="147">
        <f t="shared" si="25"/>
        <v>10.776009826491322</v>
      </c>
      <c r="F37" s="147">
        <f t="shared" si="25"/>
        <v>9.4096084084894471</v>
      </c>
      <c r="G37" s="147">
        <f t="shared" si="25"/>
        <v>9.4959692471351236</v>
      </c>
      <c r="H37" s="147">
        <f t="shared" si="25"/>
        <v>9.578412549606572</v>
      </c>
      <c r="I37" s="147">
        <f t="shared" si="25"/>
        <v>9.1429281429070208</v>
      </c>
      <c r="J37" s="147">
        <f t="shared" si="25"/>
        <v>9.1049525798936504</v>
      </c>
      <c r="K37" s="147">
        <f t="shared" si="25"/>
        <v>8.5010133307650051</v>
      </c>
      <c r="L37" s="147">
        <f t="shared" si="25"/>
        <v>7.5069208627832378</v>
      </c>
      <c r="M37" s="147">
        <f t="shared" si="25"/>
        <v>7.5871058821032875</v>
      </c>
      <c r="N37" s="147">
        <f t="shared" si="25"/>
        <v>7.6947900208507125</v>
      </c>
      <c r="O37" s="147">
        <f t="shared" si="25"/>
        <v>6.1741605437505429</v>
      </c>
      <c r="P37" s="147">
        <f t="shared" si="25"/>
        <v>7.273228145891383</v>
      </c>
      <c r="Q37" s="147">
        <f t="shared" si="5"/>
        <v>8.0527251536448823</v>
      </c>
      <c r="R37" s="25">
        <f t="shared" si="6"/>
        <v>10.022814321792858</v>
      </c>
      <c r="S37" s="25">
        <f t="shared" si="6"/>
        <v>10.112157672579203</v>
      </c>
      <c r="T37" s="25">
        <f t="shared" si="7"/>
        <v>8.8569173204693126</v>
      </c>
      <c r="U37" s="25">
        <f t="shared" si="7"/>
        <v>7.8854858658989961</v>
      </c>
      <c r="V37" s="25">
        <f t="shared" si="8"/>
        <v>4.9945621591575353</v>
      </c>
      <c r="W37" s="25">
        <f t="shared" si="8"/>
        <v>6.8218774228481633</v>
      </c>
      <c r="X37" s="25">
        <f t="shared" si="8"/>
        <v>6.2599944722104119</v>
      </c>
      <c r="Y37" s="25">
        <f t="shared" si="9"/>
        <v>7.2705360197601889</v>
      </c>
      <c r="Z37" s="113">
        <f t="shared" si="9"/>
        <v>7.315252063585338</v>
      </c>
      <c r="AA37" s="113">
        <f t="shared" si="9"/>
        <v>7.8548318205756678</v>
      </c>
      <c r="AB37" s="113">
        <f t="shared" si="10"/>
        <v>6.3871390491285744</v>
      </c>
      <c r="AC37" s="113">
        <f t="shared" ref="AC37" si="26">AC8/AC$22*100</f>
        <v>6.6328886333112349</v>
      </c>
      <c r="AD37" s="113">
        <f t="shared" ref="AD37" si="27">AD8/AD$22*100</f>
        <v>6.3381567935444556</v>
      </c>
      <c r="AE37" s="113">
        <f t="shared" ref="AE37:AF37" si="28">AE8/AE$22*100</f>
        <v>6.8499572150022283</v>
      </c>
      <c r="AF37" s="113">
        <f t="shared" si="28"/>
        <v>6.3096037971362078</v>
      </c>
    </row>
    <row r="38" spans="1:32" ht="18" customHeight="1" x14ac:dyDescent="0.15">
      <c r="A38" s="11" t="s">
        <v>37</v>
      </c>
      <c r="B38" s="91"/>
      <c r="C38" s="91"/>
      <c r="D38" s="147">
        <f t="shared" ref="D38:P38" si="29">D9/D$22*100</f>
        <v>40.601810098888677</v>
      </c>
      <c r="E38" s="147">
        <f t="shared" si="29"/>
        <v>41.215918927016261</v>
      </c>
      <c r="F38" s="147">
        <f t="shared" si="29"/>
        <v>43.512028991479568</v>
      </c>
      <c r="G38" s="147">
        <f t="shared" si="29"/>
        <v>45.92134594710403</v>
      </c>
      <c r="H38" s="147">
        <f t="shared" si="29"/>
        <v>46.211262751012619</v>
      </c>
      <c r="I38" s="147">
        <f t="shared" si="29"/>
        <v>47.623102209270037</v>
      </c>
      <c r="J38" s="147">
        <f t="shared" si="29"/>
        <v>45.864149743238649</v>
      </c>
      <c r="K38" s="147">
        <f t="shared" si="29"/>
        <v>49.185320097330099</v>
      </c>
      <c r="L38" s="147">
        <f t="shared" si="29"/>
        <v>50.206216252143918</v>
      </c>
      <c r="M38" s="147">
        <f t="shared" si="29"/>
        <v>50.841179009007988</v>
      </c>
      <c r="N38" s="147">
        <f t="shared" si="29"/>
        <v>51.022093878604288</v>
      </c>
      <c r="O38" s="147">
        <f t="shared" si="29"/>
        <v>52.367051854705359</v>
      </c>
      <c r="P38" s="147">
        <f t="shared" si="29"/>
        <v>52.127654418140956</v>
      </c>
      <c r="Q38" s="147">
        <f t="shared" si="5"/>
        <v>50.932728449040809</v>
      </c>
      <c r="R38" s="25">
        <f t="shared" si="6"/>
        <v>49.73285539818373</v>
      </c>
      <c r="S38" s="25">
        <f t="shared" si="6"/>
        <v>48.692247362658165</v>
      </c>
      <c r="T38" s="25">
        <f t="shared" si="7"/>
        <v>46.318040566156384</v>
      </c>
      <c r="U38" s="25">
        <f t="shared" si="7"/>
        <v>46.7438052628492</v>
      </c>
      <c r="V38" s="25">
        <f t="shared" si="8"/>
        <v>48.212632197559884</v>
      </c>
      <c r="W38" s="25">
        <f t="shared" si="8"/>
        <v>48.60647169278181</v>
      </c>
      <c r="X38" s="25">
        <f t="shared" si="8"/>
        <v>48.397014434271007</v>
      </c>
      <c r="Y38" s="25">
        <f t="shared" si="9"/>
        <v>45.957008332915109</v>
      </c>
      <c r="Z38" s="113">
        <f t="shared" si="9"/>
        <v>45.665873758811429</v>
      </c>
      <c r="AA38" s="113">
        <f t="shared" si="9"/>
        <v>45.072081602637944</v>
      </c>
      <c r="AB38" s="113">
        <f t="shared" si="10"/>
        <v>45.978593371995231</v>
      </c>
      <c r="AC38" s="113">
        <f t="shared" ref="AC38" si="30">AC9/AC$22*100</f>
        <v>45.600046248561419</v>
      </c>
      <c r="AD38" s="113">
        <f t="shared" ref="AD38" si="31">AD9/AD$22*100</f>
        <v>45.878799661912886</v>
      </c>
      <c r="AE38" s="113">
        <f t="shared" ref="AE38:AF38" si="32">AE9/AE$22*100</f>
        <v>45.097756347949108</v>
      </c>
      <c r="AF38" s="113">
        <f t="shared" si="32"/>
        <v>45.854118947499977</v>
      </c>
    </row>
    <row r="39" spans="1:32" ht="18" customHeight="1" x14ac:dyDescent="0.15">
      <c r="A39" s="11" t="s">
        <v>38</v>
      </c>
      <c r="B39" s="91"/>
      <c r="C39" s="91"/>
      <c r="D39" s="147">
        <f t="shared" ref="D39:P39" si="33">D10/D$22*100</f>
        <v>40.543071752137671</v>
      </c>
      <c r="E39" s="147">
        <f t="shared" si="33"/>
        <v>41.158933694996655</v>
      </c>
      <c r="F39" s="147">
        <f t="shared" si="33"/>
        <v>43.452370714483337</v>
      </c>
      <c r="G39" s="147">
        <f t="shared" si="33"/>
        <v>45.858782182954307</v>
      </c>
      <c r="H39" s="147">
        <f t="shared" si="33"/>
        <v>46.143594961109827</v>
      </c>
      <c r="I39" s="147">
        <f t="shared" si="33"/>
        <v>47.550522580415603</v>
      </c>
      <c r="J39" s="147">
        <f t="shared" si="33"/>
        <v>45.786300217813249</v>
      </c>
      <c r="K39" s="147">
        <f t="shared" si="33"/>
        <v>49.10541786521155</v>
      </c>
      <c r="L39" s="147">
        <f t="shared" si="33"/>
        <v>50.115692289606969</v>
      </c>
      <c r="M39" s="147">
        <f t="shared" si="33"/>
        <v>50.741044467833603</v>
      </c>
      <c r="N39" s="147">
        <f t="shared" si="33"/>
        <v>50.928463962637814</v>
      </c>
      <c r="O39" s="147">
        <f t="shared" si="33"/>
        <v>52.272539641498419</v>
      </c>
      <c r="P39" s="147">
        <f t="shared" si="33"/>
        <v>52.029543519547993</v>
      </c>
      <c r="Q39" s="147">
        <f t="shared" si="5"/>
        <v>50.774728092925436</v>
      </c>
      <c r="R39" s="25">
        <f t="shared" si="6"/>
        <v>49.57769592629667</v>
      </c>
      <c r="S39" s="25">
        <f t="shared" si="6"/>
        <v>48.546013839760285</v>
      </c>
      <c r="T39" s="25">
        <f t="shared" si="7"/>
        <v>46.182099281785099</v>
      </c>
      <c r="U39" s="25">
        <f t="shared" si="7"/>
        <v>46.630799854960081</v>
      </c>
      <c r="V39" s="25">
        <f t="shared" si="8"/>
        <v>48.099458163880939</v>
      </c>
      <c r="W39" s="25">
        <f t="shared" si="8"/>
        <v>48.493070219272546</v>
      </c>
      <c r="X39" s="25">
        <f t="shared" si="8"/>
        <v>48.287220758702752</v>
      </c>
      <c r="Y39" s="25">
        <f t="shared" si="9"/>
        <v>45.842686889901238</v>
      </c>
      <c r="Z39" s="113">
        <f t="shared" si="9"/>
        <v>45.548347478145715</v>
      </c>
      <c r="AA39" s="113">
        <f t="shared" si="9"/>
        <v>44.956003725309166</v>
      </c>
      <c r="AB39" s="113">
        <f t="shared" si="10"/>
        <v>45.853182538508854</v>
      </c>
      <c r="AC39" s="113">
        <f t="shared" ref="AC39" si="34">AC10/AC$22*100</f>
        <v>45.476197937450344</v>
      </c>
      <c r="AD39" s="113">
        <f t="shared" ref="AD39" si="35">AD10/AD$22*100</f>
        <v>45.753738182240809</v>
      </c>
      <c r="AE39" s="113">
        <f t="shared" ref="AE39:AF39" si="36">AE10/AE$22*100</f>
        <v>45.000398120429601</v>
      </c>
      <c r="AF39" s="113">
        <f t="shared" si="36"/>
        <v>45.759652260353732</v>
      </c>
    </row>
    <row r="40" spans="1:32" ht="18" customHeight="1" x14ac:dyDescent="0.15">
      <c r="A40" s="11" t="s">
        <v>39</v>
      </c>
      <c r="B40" s="91"/>
      <c r="C40" s="91"/>
      <c r="D40" s="147">
        <f t="shared" ref="D40:P40" si="37">D11/D$22*100</f>
        <v>0.72351566311167248</v>
      </c>
      <c r="E40" s="147">
        <f t="shared" si="37"/>
        <v>0.70927646476690054</v>
      </c>
      <c r="F40" s="147">
        <f t="shared" si="37"/>
        <v>0.7389187979804922</v>
      </c>
      <c r="G40" s="147">
        <f t="shared" si="37"/>
        <v>0.79228763972469585</v>
      </c>
      <c r="H40" s="147">
        <f t="shared" si="37"/>
        <v>0.78563973029726275</v>
      </c>
      <c r="I40" s="147">
        <f t="shared" si="37"/>
        <v>0.79435001611069311</v>
      </c>
      <c r="J40" s="147">
        <f t="shared" si="37"/>
        <v>0.76469432304798202</v>
      </c>
      <c r="K40" s="147">
        <f t="shared" si="37"/>
        <v>0.78937057480082928</v>
      </c>
      <c r="L40" s="147">
        <f t="shared" si="37"/>
        <v>0.81055340589147296</v>
      </c>
      <c r="M40" s="147">
        <f t="shared" si="37"/>
        <v>0.86550587383843591</v>
      </c>
      <c r="N40" s="147">
        <f t="shared" si="37"/>
        <v>0.89167709294085928</v>
      </c>
      <c r="O40" s="147">
        <f t="shared" si="37"/>
        <v>0.94650390997786715</v>
      </c>
      <c r="P40" s="147">
        <f t="shared" si="37"/>
        <v>1.022148886218486</v>
      </c>
      <c r="Q40" s="147">
        <f t="shared" si="5"/>
        <v>1.0930394210261025</v>
      </c>
      <c r="R40" s="25">
        <f t="shared" si="6"/>
        <v>1.1067516525666812</v>
      </c>
      <c r="S40" s="25">
        <f t="shared" si="6"/>
        <v>1.1282892661071495</v>
      </c>
      <c r="T40" s="25">
        <f t="shared" si="7"/>
        <v>1.1160644466038494</v>
      </c>
      <c r="U40" s="25">
        <f t="shared" si="7"/>
        <v>1.1536830126047983</v>
      </c>
      <c r="V40" s="25">
        <f t="shared" si="8"/>
        <v>1.2657109565359581</v>
      </c>
      <c r="W40" s="25">
        <f t="shared" si="8"/>
        <v>1.3165817814345626</v>
      </c>
      <c r="X40" s="25">
        <f t="shared" si="8"/>
        <v>1.3545951166810386</v>
      </c>
      <c r="Y40" s="25">
        <f t="shared" si="9"/>
        <v>1.4163054593288902</v>
      </c>
      <c r="Z40" s="113">
        <f t="shared" si="9"/>
        <v>1.4414793272455926</v>
      </c>
      <c r="AA40" s="113">
        <f t="shared" si="9"/>
        <v>1.4591961071631072</v>
      </c>
      <c r="AB40" s="113">
        <f t="shared" si="10"/>
        <v>1.5562708822910791</v>
      </c>
      <c r="AC40" s="113">
        <f t="shared" ref="AC40" si="38">AC11/AC$22*100</f>
        <v>1.8322518261962941</v>
      </c>
      <c r="AD40" s="113">
        <f t="shared" ref="AD40" si="39">AD11/AD$22*100</f>
        <v>1.9005106007543169</v>
      </c>
      <c r="AE40" s="113">
        <f t="shared" ref="AE40:AF40" si="40">AE11/AE$22*100</f>
        <v>1.963282730488767</v>
      </c>
      <c r="AF40" s="113">
        <f t="shared" si="40"/>
        <v>2.0456445388065427</v>
      </c>
    </row>
    <row r="41" spans="1:32" ht="18" customHeight="1" x14ac:dyDescent="0.15">
      <c r="A41" s="11" t="s">
        <v>40</v>
      </c>
      <c r="B41" s="91"/>
      <c r="C41" s="91"/>
      <c r="D41" s="147">
        <f t="shared" ref="D41:P41" si="41">D12/D$22*100</f>
        <v>3.5004426600177321</v>
      </c>
      <c r="E41" s="147">
        <f t="shared" si="41"/>
        <v>3.3758419720323793</v>
      </c>
      <c r="F41" s="147">
        <f t="shared" si="41"/>
        <v>3.4725989281026499</v>
      </c>
      <c r="G41" s="147">
        <f t="shared" si="41"/>
        <v>3.6574117645671533</v>
      </c>
      <c r="H41" s="147">
        <f t="shared" si="41"/>
        <v>3.5518534255645715</v>
      </c>
      <c r="I41" s="147">
        <f t="shared" si="41"/>
        <v>3.5177446560767511</v>
      </c>
      <c r="J41" s="147">
        <f t="shared" si="41"/>
        <v>3.9237668310994143</v>
      </c>
      <c r="K41" s="147">
        <f t="shared" si="41"/>
        <v>4.0809581099158114</v>
      </c>
      <c r="L41" s="147">
        <f t="shared" si="41"/>
        <v>4.4256751792453057</v>
      </c>
      <c r="M41" s="147">
        <f t="shared" si="41"/>
        <v>4.5681943100126308</v>
      </c>
      <c r="N41" s="147">
        <f t="shared" si="41"/>
        <v>4.4460680943341195</v>
      </c>
      <c r="O41" s="147">
        <f t="shared" si="41"/>
        <v>4.3917228711809626</v>
      </c>
      <c r="P41" s="147">
        <f t="shared" si="41"/>
        <v>4.5969462928556064</v>
      </c>
      <c r="Q41" s="147">
        <f t="shared" si="5"/>
        <v>4.7391322065008481</v>
      </c>
      <c r="R41" s="25">
        <f t="shared" si="6"/>
        <v>4.4770319168913097</v>
      </c>
      <c r="S41" s="25">
        <f t="shared" si="6"/>
        <v>4.4304361001527663</v>
      </c>
      <c r="T41" s="25">
        <f t="shared" si="7"/>
        <v>4.2078980147043454</v>
      </c>
      <c r="U41" s="25">
        <f t="shared" si="7"/>
        <v>4.0027711826812755</v>
      </c>
      <c r="V41" s="25">
        <f t="shared" si="8"/>
        <v>3.9930405514223026</v>
      </c>
      <c r="W41" s="25">
        <f t="shared" si="8"/>
        <v>4.2212852909366516</v>
      </c>
      <c r="X41" s="25">
        <f t="shared" si="8"/>
        <v>4.8815150534379796</v>
      </c>
      <c r="Y41" s="25">
        <f t="shared" si="9"/>
        <v>4.8226764727867879</v>
      </c>
      <c r="Z41" s="113">
        <f t="shared" si="9"/>
        <v>5.2465458378603813</v>
      </c>
      <c r="AA41" s="113">
        <f t="shared" si="9"/>
        <v>5.0073478696531639</v>
      </c>
      <c r="AB41" s="113">
        <f t="shared" si="10"/>
        <v>5.1290355635121108</v>
      </c>
      <c r="AC41" s="113">
        <f t="shared" ref="AC41" si="42">AC12/AC$22*100</f>
        <v>4.9147643043096974</v>
      </c>
      <c r="AD41" s="113">
        <f t="shared" ref="AD41" si="43">AD12/AD$22*100</f>
        <v>4.5667387857303305</v>
      </c>
      <c r="AE41" s="113">
        <f t="shared" ref="AE41:AF41" si="44">AE12/AE$22*100</f>
        <v>4.4852392620912074</v>
      </c>
      <c r="AF41" s="113">
        <f t="shared" si="44"/>
        <v>4.5030014077590756</v>
      </c>
    </row>
    <row r="42" spans="1:32" ht="18" customHeight="1" x14ac:dyDescent="0.15">
      <c r="A42" s="11" t="s">
        <v>41</v>
      </c>
      <c r="B42" s="91"/>
      <c r="C42" s="91"/>
      <c r="D42" s="147">
        <f t="shared" ref="D42:P42" si="45">D13/D$22*100</f>
        <v>2.4453147442973556E-3</v>
      </c>
      <c r="E42" s="147">
        <f t="shared" si="45"/>
        <v>2.1390229220188389E-3</v>
      </c>
      <c r="F42" s="147">
        <f t="shared" si="45"/>
        <v>2.0148182511082729E-3</v>
      </c>
      <c r="G42" s="147">
        <f t="shared" si="45"/>
        <v>3.2206814622955113E-3</v>
      </c>
      <c r="H42" s="147">
        <f t="shared" si="45"/>
        <v>3.0084123805624468E-3</v>
      </c>
      <c r="I42" s="147">
        <f t="shared" si="45"/>
        <v>3.1399194904796648E-3</v>
      </c>
      <c r="J42" s="147">
        <f t="shared" si="45"/>
        <v>2.6748059031432105E-3</v>
      </c>
      <c r="K42" s="147">
        <f t="shared" si="45"/>
        <v>2.4762099158389603E-3</v>
      </c>
      <c r="L42" s="147">
        <f t="shared" si="45"/>
        <v>2.357928809003324E-3</v>
      </c>
      <c r="M42" s="147">
        <f t="shared" si="45"/>
        <v>2.2337436860093512E-3</v>
      </c>
      <c r="N42" s="147">
        <f t="shared" si="45"/>
        <v>2.4992763803097229E-3</v>
      </c>
      <c r="O42" s="147">
        <f t="shared" si="45"/>
        <v>2.2192190651853729E-3</v>
      </c>
      <c r="P42" s="147">
        <f t="shared" si="45"/>
        <v>2.9154027527623439E-3</v>
      </c>
      <c r="Q42" s="147">
        <f t="shared" si="5"/>
        <v>2.8052205449628129E-3</v>
      </c>
      <c r="R42" s="25">
        <f t="shared" si="6"/>
        <v>2.8178222020154814E-3</v>
      </c>
      <c r="S42" s="25">
        <f t="shared" si="6"/>
        <v>2.725235892396869E-3</v>
      </c>
      <c r="T42" s="25">
        <f t="shared" si="7"/>
        <v>3.6795258849778908E-3</v>
      </c>
      <c r="U42" s="25">
        <f t="shared" si="7"/>
        <v>7.2908805342238791E-3</v>
      </c>
      <c r="V42" s="25">
        <f t="shared" si="8"/>
        <v>6.865891376522739E-3</v>
      </c>
      <c r="W42" s="25">
        <f t="shared" si="8"/>
        <v>8.5326013576997334E-3</v>
      </c>
      <c r="X42" s="25">
        <f t="shared" si="8"/>
        <v>8.9356376091338161E-3</v>
      </c>
      <c r="Y42" s="25">
        <f t="shared" si="9"/>
        <v>8.7032810098855301E-3</v>
      </c>
      <c r="Z42" s="113">
        <f t="shared" si="9"/>
        <v>8.3549488624911177E-3</v>
      </c>
      <c r="AA42" s="113">
        <f t="shared" si="9"/>
        <v>7.6529584449847353E-3</v>
      </c>
      <c r="AB42" s="113">
        <f t="shared" si="10"/>
        <v>7.5574343723752999E-3</v>
      </c>
      <c r="AC42" s="113">
        <f t="shared" ref="AC42" si="46">AC13/AC$22*100</f>
        <v>4.2593702149397727E-3</v>
      </c>
      <c r="AD42" s="113">
        <f t="shared" ref="AD42" si="47">AD13/AD$22*100</f>
        <v>4.2389026118358616E-3</v>
      </c>
      <c r="AE42" s="113">
        <f t="shared" ref="AE42:AF42" si="48">AE13/AE$22*100</f>
        <v>4.6545215880371337E-3</v>
      </c>
      <c r="AF42" s="113">
        <f t="shared" si="48"/>
        <v>4.163707354034746E-3</v>
      </c>
    </row>
    <row r="43" spans="1:32" ht="18" customHeight="1" x14ac:dyDescent="0.15">
      <c r="A43" s="11" t="s">
        <v>42</v>
      </c>
      <c r="B43" s="91"/>
      <c r="C43" s="91"/>
      <c r="D43" s="147">
        <f t="shared" ref="D43:P43" si="49">D14/D$22*100</f>
        <v>1.0944778915611026</v>
      </c>
      <c r="E43" s="147">
        <f t="shared" si="49"/>
        <v>0.94180002447762157</v>
      </c>
      <c r="F43" s="147">
        <f t="shared" si="49"/>
        <v>0.83604427012015403</v>
      </c>
      <c r="G43" s="147">
        <f t="shared" si="49"/>
        <v>0.8073813597127536</v>
      </c>
      <c r="H43" s="147">
        <f t="shared" si="49"/>
        <v>0.48257083450207766</v>
      </c>
      <c r="I43" s="147">
        <f t="shared" si="49"/>
        <v>0.54295090909529065</v>
      </c>
      <c r="J43" s="147">
        <f t="shared" si="49"/>
        <v>0.41901067934600256</v>
      </c>
      <c r="K43" s="147">
        <f t="shared" si="49"/>
        <v>0.14963285057728526</v>
      </c>
      <c r="L43" s="147">
        <f t="shared" si="49"/>
        <v>0.2229370429590708</v>
      </c>
      <c r="M43" s="147">
        <f t="shared" si="49"/>
        <v>0.18631516476023624</v>
      </c>
      <c r="N43" s="147">
        <f t="shared" si="49"/>
        <v>0.15748195219510824</v>
      </c>
      <c r="O43" s="147">
        <f t="shared" si="49"/>
        <v>1.0843885964241959</v>
      </c>
      <c r="P43" s="147">
        <f t="shared" si="49"/>
        <v>0</v>
      </c>
      <c r="Q43" s="147">
        <f t="shared" si="5"/>
        <v>0.14281525437592257</v>
      </c>
      <c r="R43" s="25">
        <f t="shared" si="6"/>
        <v>2.2944099354833434E-3</v>
      </c>
      <c r="S43" s="25">
        <f t="shared" si="6"/>
        <v>2.2190215917735324E-3</v>
      </c>
      <c r="T43" s="25">
        <f t="shared" si="7"/>
        <v>2.0766283654196213E-3</v>
      </c>
      <c r="U43" s="25">
        <f t="shared" si="7"/>
        <v>2.0738504630681259E-3</v>
      </c>
      <c r="V43" s="25">
        <f t="shared" si="8"/>
        <v>2.1948903501371395E-3</v>
      </c>
      <c r="W43" s="25">
        <f t="shared" si="8"/>
        <v>0</v>
      </c>
      <c r="X43" s="25">
        <f t="shared" si="8"/>
        <v>0</v>
      </c>
      <c r="Y43" s="25">
        <f t="shared" si="9"/>
        <v>0</v>
      </c>
      <c r="Z43" s="113">
        <f t="shared" si="9"/>
        <v>0</v>
      </c>
      <c r="AA43" s="113">
        <f t="shared" si="9"/>
        <v>0</v>
      </c>
      <c r="AB43" s="113">
        <f t="shared" si="10"/>
        <v>0</v>
      </c>
      <c r="AC43" s="113">
        <f t="shared" ref="AC43" si="50">AC14/AC$22*100</f>
        <v>0</v>
      </c>
      <c r="AD43" s="113">
        <f t="shared" ref="AD43" si="51">AD14/AD$22*100</f>
        <v>0</v>
      </c>
      <c r="AE43" s="113">
        <f t="shared" ref="AE43:AF43" si="52">AE14/AE$22*100</f>
        <v>0</v>
      </c>
      <c r="AF43" s="113">
        <f t="shared" si="52"/>
        <v>0</v>
      </c>
    </row>
    <row r="44" spans="1:32" ht="18" customHeight="1" x14ac:dyDescent="0.15">
      <c r="A44" s="11" t="s">
        <v>43</v>
      </c>
      <c r="B44" s="91"/>
      <c r="C44" s="91"/>
      <c r="D44" s="147">
        <f t="shared" ref="D44:P44" si="53">D15/D$22*100</f>
        <v>0</v>
      </c>
      <c r="E44" s="147">
        <f t="shared" si="53"/>
        <v>0</v>
      </c>
      <c r="F44" s="147">
        <f t="shared" si="53"/>
        <v>0</v>
      </c>
      <c r="G44" s="147">
        <f t="shared" si="53"/>
        <v>0</v>
      </c>
      <c r="H44" s="147">
        <f t="shared" si="53"/>
        <v>0</v>
      </c>
      <c r="I44" s="147">
        <f t="shared" si="53"/>
        <v>0</v>
      </c>
      <c r="J44" s="147">
        <f t="shared" si="53"/>
        <v>0</v>
      </c>
      <c r="K44" s="147">
        <f t="shared" si="53"/>
        <v>0</v>
      </c>
      <c r="L44" s="147">
        <f t="shared" si="53"/>
        <v>0</v>
      </c>
      <c r="M44" s="147">
        <f t="shared" si="53"/>
        <v>0</v>
      </c>
      <c r="N44" s="147">
        <f t="shared" si="53"/>
        <v>0</v>
      </c>
      <c r="O44" s="147">
        <f t="shared" si="53"/>
        <v>6.9786763056143798E-6</v>
      </c>
      <c r="P44" s="147">
        <f t="shared" si="53"/>
        <v>7.2342500068544517E-6</v>
      </c>
      <c r="Q44" s="147">
        <f t="shared" si="5"/>
        <v>2.2146477986548522E-5</v>
      </c>
      <c r="R44" s="25">
        <f t="shared" si="6"/>
        <v>7.1700310483854499E-6</v>
      </c>
      <c r="S44" s="25">
        <f t="shared" si="6"/>
        <v>6.934442474292288E-6</v>
      </c>
      <c r="T44" s="25">
        <f t="shared" si="7"/>
        <v>6.4894636419363153E-6</v>
      </c>
      <c r="U44" s="25">
        <f t="shared" si="7"/>
        <v>6.4807826970878933E-6</v>
      </c>
      <c r="V44" s="25">
        <f t="shared" si="8"/>
        <v>6.8590323441785608E-6</v>
      </c>
      <c r="W44" s="25">
        <f t="shared" si="8"/>
        <v>0</v>
      </c>
      <c r="X44" s="25">
        <f t="shared" si="8"/>
        <v>0</v>
      </c>
      <c r="Y44" s="25">
        <f t="shared" si="9"/>
        <v>0</v>
      </c>
      <c r="Z44" s="113">
        <f t="shared" si="9"/>
        <v>0</v>
      </c>
      <c r="AA44" s="113">
        <f t="shared" si="9"/>
        <v>0</v>
      </c>
      <c r="AB44" s="113">
        <f t="shared" si="10"/>
        <v>0</v>
      </c>
      <c r="AC44" s="113">
        <f t="shared" ref="AC44" si="54">AC15/AC$22*100</f>
        <v>0</v>
      </c>
      <c r="AD44" s="113">
        <f t="shared" ref="AD44" si="55">AD15/AD$22*100</f>
        <v>0</v>
      </c>
      <c r="AE44" s="113">
        <f t="shared" ref="AE44:AF44" si="56">AE15/AE$22*100</f>
        <v>0</v>
      </c>
      <c r="AF44" s="113">
        <f t="shared" si="56"/>
        <v>0</v>
      </c>
    </row>
    <row r="45" spans="1:32" ht="18" customHeight="1" x14ac:dyDescent="0.15">
      <c r="A45" s="11" t="s">
        <v>44</v>
      </c>
      <c r="B45" s="91"/>
      <c r="C45" s="91"/>
      <c r="D45" s="147">
        <f t="shared" ref="D45:P45" si="57">D16/D$22*100</f>
        <v>0</v>
      </c>
      <c r="E45" s="147">
        <f t="shared" si="57"/>
        <v>0</v>
      </c>
      <c r="F45" s="147">
        <f t="shared" si="57"/>
        <v>0</v>
      </c>
      <c r="G45" s="147">
        <f t="shared" si="57"/>
        <v>0</v>
      </c>
      <c r="H45" s="147">
        <f t="shared" si="57"/>
        <v>0</v>
      </c>
      <c r="I45" s="147">
        <f t="shared" si="57"/>
        <v>0</v>
      </c>
      <c r="J45" s="147">
        <f t="shared" si="57"/>
        <v>0</v>
      </c>
      <c r="K45" s="147">
        <f t="shared" si="57"/>
        <v>0</v>
      </c>
      <c r="L45" s="147">
        <f t="shared" si="57"/>
        <v>0</v>
      </c>
      <c r="M45" s="147">
        <f t="shared" si="57"/>
        <v>0</v>
      </c>
      <c r="N45" s="147">
        <f t="shared" si="57"/>
        <v>0</v>
      </c>
      <c r="O45" s="147">
        <f t="shared" si="57"/>
        <v>6.9786763056143798E-6</v>
      </c>
      <c r="P45" s="147">
        <f t="shared" si="57"/>
        <v>7.2342500068544517E-6</v>
      </c>
      <c r="Q45" s="147">
        <f t="shared" si="5"/>
        <v>2.2146477986548522E-5</v>
      </c>
      <c r="R45" s="25">
        <f t="shared" si="6"/>
        <v>7.1700310483854499E-6</v>
      </c>
      <c r="S45" s="25">
        <f t="shared" si="6"/>
        <v>6.934442474292288E-6</v>
      </c>
      <c r="T45" s="25">
        <f t="shared" si="7"/>
        <v>6.4894636419363153E-6</v>
      </c>
      <c r="U45" s="25">
        <f t="shared" si="7"/>
        <v>6.4807826970878933E-6</v>
      </c>
      <c r="V45" s="25">
        <f t="shared" si="8"/>
        <v>6.8590323441785608E-6</v>
      </c>
      <c r="W45" s="25">
        <f t="shared" si="8"/>
        <v>0</v>
      </c>
      <c r="X45" s="25">
        <f t="shared" si="8"/>
        <v>0</v>
      </c>
      <c r="Y45" s="25">
        <f t="shared" si="9"/>
        <v>0</v>
      </c>
      <c r="Z45" s="113">
        <f t="shared" si="9"/>
        <v>0</v>
      </c>
      <c r="AA45" s="113">
        <f t="shared" si="9"/>
        <v>0</v>
      </c>
      <c r="AB45" s="113">
        <f t="shared" si="10"/>
        <v>0</v>
      </c>
      <c r="AC45" s="113">
        <f t="shared" ref="AC45" si="58">AC16/AC$22*100</f>
        <v>0</v>
      </c>
      <c r="AD45" s="113">
        <f t="shared" ref="AD45" si="59">AD16/AD$22*100</f>
        <v>0</v>
      </c>
      <c r="AE45" s="113">
        <f t="shared" ref="AE45:AF45" si="60">AE16/AE$22*100</f>
        <v>0</v>
      </c>
      <c r="AF45" s="113">
        <f t="shared" si="60"/>
        <v>0</v>
      </c>
    </row>
    <row r="46" spans="1:32" ht="18" customHeight="1" x14ac:dyDescent="0.15">
      <c r="A46" s="11" t="s">
        <v>45</v>
      </c>
      <c r="B46" s="91"/>
      <c r="C46" s="91"/>
      <c r="D46" s="147">
        <f t="shared" ref="D46:P46" si="61">D17/D$22*100</f>
        <v>5.8029785965301057</v>
      </c>
      <c r="E46" s="147">
        <f t="shared" si="61"/>
        <v>5.8231264789716741</v>
      </c>
      <c r="F46" s="147">
        <f t="shared" si="61"/>
        <v>6.1604507183529087</v>
      </c>
      <c r="G46" s="147">
        <f t="shared" si="61"/>
        <v>6.3235243069694151</v>
      </c>
      <c r="H46" s="147">
        <f t="shared" si="61"/>
        <v>6.4321504160347809</v>
      </c>
      <c r="I46" s="147">
        <f t="shared" si="61"/>
        <v>6.6602299498420887</v>
      </c>
      <c r="J46" s="147">
        <f t="shared" si="61"/>
        <v>6.1102972556491437</v>
      </c>
      <c r="K46" s="147">
        <f t="shared" si="61"/>
        <v>6.438344151588919</v>
      </c>
      <c r="L46" s="147">
        <f t="shared" si="61"/>
        <v>6.5501280286997527</v>
      </c>
      <c r="M46" s="147">
        <f t="shared" si="61"/>
        <v>6.4389755883925188</v>
      </c>
      <c r="N46" s="147">
        <f t="shared" si="61"/>
        <v>6.5209425590552152</v>
      </c>
      <c r="O46" s="147">
        <f t="shared" si="61"/>
        <v>6.5637521271877723</v>
      </c>
      <c r="P46" s="147">
        <f t="shared" si="61"/>
        <v>6.4499777293613541</v>
      </c>
      <c r="Q46" s="147">
        <f t="shared" si="5"/>
        <v>6.355374787799831</v>
      </c>
      <c r="R46" s="25">
        <f t="shared" si="6"/>
        <v>6.130448246680043</v>
      </c>
      <c r="S46" s="25">
        <f t="shared" si="6"/>
        <v>5.9632183302278587</v>
      </c>
      <c r="T46" s="25">
        <f t="shared" si="7"/>
        <v>5.5173744356924654</v>
      </c>
      <c r="U46" s="25">
        <f t="shared" si="7"/>
        <v>5.5728704067047588</v>
      </c>
      <c r="V46" s="25">
        <f t="shared" si="8"/>
        <v>5.7743655463671963</v>
      </c>
      <c r="W46" s="25">
        <f t="shared" si="8"/>
        <v>5.8559396231457601</v>
      </c>
      <c r="X46" s="25">
        <f t="shared" si="8"/>
        <v>5.9468835775216551</v>
      </c>
      <c r="Y46" s="25">
        <f t="shared" si="9"/>
        <v>5.6292581578789296</v>
      </c>
      <c r="Z46" s="113">
        <f t="shared" si="9"/>
        <v>5.6191974444996413</v>
      </c>
      <c r="AA46" s="113">
        <f t="shared" si="9"/>
        <v>5.5431853699594544</v>
      </c>
      <c r="AB46" s="113">
        <f t="shared" si="10"/>
        <v>5.6478161782175009</v>
      </c>
      <c r="AC46" s="113">
        <f t="shared" ref="AC46" si="62">AC17/AC$22*100</f>
        <v>5.550202584124472</v>
      </c>
      <c r="AD46" s="113">
        <f t="shared" ref="AD46" si="63">AD17/AD$22*100</f>
        <v>5.5680687067932357</v>
      </c>
      <c r="AE46" s="113">
        <f t="shared" ref="AE46:AF46" si="64">AE17/AE$22*100</f>
        <v>5.4753540664877001</v>
      </c>
      <c r="AF46" s="113">
        <f t="shared" si="64"/>
        <v>5.5179634771408681</v>
      </c>
    </row>
    <row r="47" spans="1:32" ht="18" customHeight="1" x14ac:dyDescent="0.15">
      <c r="A47" s="11" t="s">
        <v>46</v>
      </c>
      <c r="B47" s="91"/>
      <c r="C47" s="91"/>
      <c r="D47" s="147">
        <f t="shared" ref="D47:P47" si="65">D18/D$22*100</f>
        <v>0</v>
      </c>
      <c r="E47" s="147">
        <f t="shared" si="65"/>
        <v>0</v>
      </c>
      <c r="F47" s="147">
        <f t="shared" si="65"/>
        <v>0</v>
      </c>
      <c r="G47" s="147">
        <f t="shared" si="65"/>
        <v>0</v>
      </c>
      <c r="H47" s="147">
        <f t="shared" si="65"/>
        <v>0</v>
      </c>
      <c r="I47" s="147">
        <f t="shared" si="65"/>
        <v>0</v>
      </c>
      <c r="J47" s="147">
        <f t="shared" si="65"/>
        <v>0</v>
      </c>
      <c r="K47" s="147">
        <f t="shared" si="65"/>
        <v>0</v>
      </c>
      <c r="L47" s="147">
        <f t="shared" si="65"/>
        <v>0</v>
      </c>
      <c r="M47" s="147">
        <f t="shared" si="65"/>
        <v>0</v>
      </c>
      <c r="N47" s="147">
        <f t="shared" si="65"/>
        <v>0</v>
      </c>
      <c r="O47" s="147">
        <f t="shared" si="65"/>
        <v>6.9786763056143798E-6</v>
      </c>
      <c r="P47" s="147">
        <f t="shared" si="65"/>
        <v>5.1146147548460971E-3</v>
      </c>
      <c r="Q47" s="147">
        <f t="shared" si="5"/>
        <v>9.7200891882961465E-2</v>
      </c>
      <c r="R47" s="25">
        <f t="shared" si="6"/>
        <v>0.10342052784191171</v>
      </c>
      <c r="S47" s="25">
        <f t="shared" si="6"/>
        <v>9.9370560656608486E-2</v>
      </c>
      <c r="T47" s="25">
        <f t="shared" si="7"/>
        <v>9.2598156706789295E-2</v>
      </c>
      <c r="U47" s="25">
        <f t="shared" si="7"/>
        <v>8.8858011559772104E-2</v>
      </c>
      <c r="V47" s="25">
        <f t="shared" si="8"/>
        <v>8.4153467830726775E-2</v>
      </c>
      <c r="W47" s="25">
        <f t="shared" si="8"/>
        <v>8.3078028064324405E-2</v>
      </c>
      <c r="X47" s="25">
        <f t="shared" si="8"/>
        <v>7.9889354712021104E-2</v>
      </c>
      <c r="Y47" s="25">
        <f t="shared" si="9"/>
        <v>8.2557643707721937E-2</v>
      </c>
      <c r="Z47" s="113">
        <f t="shared" si="9"/>
        <v>8.2414608071089482E-2</v>
      </c>
      <c r="AA47" s="113">
        <f t="shared" si="9"/>
        <v>7.3523310190741237E-2</v>
      </c>
      <c r="AB47" s="113">
        <f t="shared" si="10"/>
        <v>7.3005525655396322E-2</v>
      </c>
      <c r="AC47" s="113">
        <f t="shared" ref="AC47" si="66">AC18/AC$22*100</f>
        <v>6.7983161799299724E-2</v>
      </c>
      <c r="AD47" s="113">
        <f t="shared" ref="AD47" si="67">AD18/AD$22*100</f>
        <v>4.7916222661242625E-2</v>
      </c>
      <c r="AE47" s="113">
        <f t="shared" ref="AE47:AF47" si="68">AE18/AE$22*100</f>
        <v>5.9590306799959095E-2</v>
      </c>
      <c r="AF47" s="113">
        <f t="shared" si="68"/>
        <v>4.934611586910486E-2</v>
      </c>
    </row>
    <row r="48" spans="1:32" ht="18" customHeight="1" x14ac:dyDescent="0.15">
      <c r="A48" s="11" t="s">
        <v>47</v>
      </c>
      <c r="B48" s="91"/>
      <c r="C48" s="91"/>
      <c r="D48" s="147">
        <f t="shared" ref="D48:P48" si="69">D19/D$22*100</f>
        <v>0</v>
      </c>
      <c r="E48" s="147">
        <f t="shared" si="69"/>
        <v>0</v>
      </c>
      <c r="F48" s="147">
        <f t="shared" si="69"/>
        <v>0</v>
      </c>
      <c r="G48" s="147">
        <f t="shared" si="69"/>
        <v>0</v>
      </c>
      <c r="H48" s="147">
        <f t="shared" si="69"/>
        <v>0</v>
      </c>
      <c r="I48" s="147">
        <f t="shared" si="69"/>
        <v>0</v>
      </c>
      <c r="J48" s="147">
        <f t="shared" si="69"/>
        <v>0</v>
      </c>
      <c r="K48" s="147">
        <f t="shared" si="69"/>
        <v>0</v>
      </c>
      <c r="L48" s="147">
        <f t="shared" si="69"/>
        <v>0</v>
      </c>
      <c r="M48" s="147">
        <f t="shared" si="69"/>
        <v>0</v>
      </c>
      <c r="N48" s="147">
        <f t="shared" si="69"/>
        <v>0</v>
      </c>
      <c r="O48" s="147">
        <f t="shared" si="69"/>
        <v>6.9786763056143798E-6</v>
      </c>
      <c r="P48" s="147">
        <f t="shared" si="69"/>
        <v>7.2342500068544517E-6</v>
      </c>
      <c r="Q48" s="147">
        <f t="shared" si="5"/>
        <v>2.2146477986548522E-5</v>
      </c>
      <c r="R48" s="25">
        <f t="shared" si="6"/>
        <v>7.1700310483854499E-6</v>
      </c>
      <c r="S48" s="25">
        <f t="shared" si="6"/>
        <v>6.934442474292288E-6</v>
      </c>
      <c r="T48" s="25">
        <f t="shared" si="7"/>
        <v>0</v>
      </c>
      <c r="U48" s="25">
        <f t="shared" si="7"/>
        <v>0</v>
      </c>
      <c r="V48" s="25">
        <f t="shared" si="8"/>
        <v>0</v>
      </c>
      <c r="W48" s="25">
        <f t="shared" si="8"/>
        <v>0</v>
      </c>
      <c r="X48" s="25">
        <f t="shared" si="8"/>
        <v>0</v>
      </c>
      <c r="Y48" s="25">
        <f t="shared" si="9"/>
        <v>0</v>
      </c>
      <c r="Z48" s="113">
        <f t="shared" si="9"/>
        <v>0</v>
      </c>
      <c r="AA48" s="113">
        <f t="shared" si="9"/>
        <v>0</v>
      </c>
      <c r="AB48" s="113">
        <f t="shared" si="10"/>
        <v>0</v>
      </c>
      <c r="AC48" s="113">
        <f t="shared" ref="AC48" si="70">AC19/AC$22*100</f>
        <v>0</v>
      </c>
      <c r="AD48" s="113">
        <f t="shared" ref="AD48" si="71">AD19/AD$22*100</f>
        <v>0</v>
      </c>
      <c r="AE48" s="113">
        <f t="shared" ref="AE48:AF48" si="72">AE19/AE$22*100</f>
        <v>0</v>
      </c>
      <c r="AF48" s="113">
        <f t="shared" si="72"/>
        <v>0</v>
      </c>
    </row>
    <row r="49" spans="1:32" ht="18" customHeight="1" x14ac:dyDescent="0.15">
      <c r="A49" s="11" t="s">
        <v>48</v>
      </c>
      <c r="B49" s="91"/>
      <c r="C49" s="91"/>
      <c r="D49" s="147">
        <f t="shared" ref="D49:P49" si="73">D20/D$22*100</f>
        <v>5.8029785965301057</v>
      </c>
      <c r="E49" s="147">
        <f t="shared" si="73"/>
        <v>5.8231264789716741</v>
      </c>
      <c r="F49" s="147">
        <f t="shared" si="73"/>
        <v>6.1604507183529087</v>
      </c>
      <c r="G49" s="147">
        <f t="shared" si="73"/>
        <v>6.3235243069694151</v>
      </c>
      <c r="H49" s="147">
        <f t="shared" si="73"/>
        <v>6.4321504160347809</v>
      </c>
      <c r="I49" s="147">
        <f t="shared" si="73"/>
        <v>6.6602299498420887</v>
      </c>
      <c r="J49" s="147">
        <f t="shared" si="73"/>
        <v>6.1102972556491437</v>
      </c>
      <c r="K49" s="147">
        <f t="shared" si="73"/>
        <v>6.438344151588919</v>
      </c>
      <c r="L49" s="147">
        <f t="shared" si="73"/>
        <v>6.5501280286997527</v>
      </c>
      <c r="M49" s="147">
        <f t="shared" si="73"/>
        <v>6.4389755883925188</v>
      </c>
      <c r="N49" s="147">
        <f t="shared" si="73"/>
        <v>6.5209425590552152</v>
      </c>
      <c r="O49" s="147">
        <f t="shared" si="73"/>
        <v>6.5637311911588547</v>
      </c>
      <c r="P49" s="147">
        <f t="shared" si="73"/>
        <v>6.4448486461064931</v>
      </c>
      <c r="Q49" s="147">
        <f t="shared" si="5"/>
        <v>6.2581296029608948</v>
      </c>
      <c r="R49" s="25">
        <f t="shared" si="6"/>
        <v>6.0270133787760338</v>
      </c>
      <c r="S49" s="25">
        <f t="shared" si="6"/>
        <v>5.8638339006863012</v>
      </c>
      <c r="T49" s="25">
        <f t="shared" si="7"/>
        <v>5.4247697895220339</v>
      </c>
      <c r="U49" s="25">
        <f t="shared" si="7"/>
        <v>5.4840059143622897</v>
      </c>
      <c r="V49" s="25">
        <f t="shared" si="8"/>
        <v>5.6902052195041248</v>
      </c>
      <c r="W49" s="25">
        <f t="shared" si="8"/>
        <v>5.7728546353739665</v>
      </c>
      <c r="X49" s="25">
        <f t="shared" si="8"/>
        <v>5.8669872309179212</v>
      </c>
      <c r="Y49" s="25">
        <f t="shared" si="9"/>
        <v>5.5466934555491392</v>
      </c>
      <c r="Z49" s="113">
        <f t="shared" si="9"/>
        <v>5.5367758739711661</v>
      </c>
      <c r="AA49" s="113">
        <f t="shared" si="9"/>
        <v>5.4696551961288522</v>
      </c>
      <c r="AB49" s="113">
        <f t="shared" si="10"/>
        <v>5.5748035563795959</v>
      </c>
      <c r="AC49" s="113">
        <f t="shared" ref="AC49" si="74">AC20/AC$22*100</f>
        <v>5.4822194223251728</v>
      </c>
      <c r="AD49" s="113">
        <f t="shared" ref="AD49" si="75">AD20/AD$22*100</f>
        <v>5.5201524841319936</v>
      </c>
      <c r="AE49" s="113">
        <f t="shared" ref="AE49:AF49" si="76">AE20/AE$22*100</f>
        <v>5.4157637596877413</v>
      </c>
      <c r="AF49" s="113">
        <f t="shared" si="76"/>
        <v>5.4686173612717637</v>
      </c>
    </row>
    <row r="50" spans="1:32" ht="18" customHeight="1" x14ac:dyDescent="0.15">
      <c r="A50" s="11" t="s">
        <v>49</v>
      </c>
      <c r="B50" s="91"/>
      <c r="C50" s="91"/>
      <c r="D50" s="147">
        <f t="shared" ref="D50:P50" si="77">D21/D$22*100</f>
        <v>0</v>
      </c>
      <c r="E50" s="147">
        <f t="shared" si="77"/>
        <v>0</v>
      </c>
      <c r="F50" s="147">
        <f t="shared" si="77"/>
        <v>0</v>
      </c>
      <c r="G50" s="147">
        <f t="shared" si="77"/>
        <v>0</v>
      </c>
      <c r="H50" s="147">
        <f t="shared" si="77"/>
        <v>0</v>
      </c>
      <c r="I50" s="147">
        <f t="shared" si="77"/>
        <v>0</v>
      </c>
      <c r="J50" s="147">
        <f t="shared" si="77"/>
        <v>0</v>
      </c>
      <c r="K50" s="147">
        <f t="shared" si="77"/>
        <v>0</v>
      </c>
      <c r="L50" s="147">
        <f t="shared" si="77"/>
        <v>0</v>
      </c>
      <c r="M50" s="147">
        <f t="shared" si="77"/>
        <v>0</v>
      </c>
      <c r="N50" s="147">
        <f t="shared" si="77"/>
        <v>0</v>
      </c>
      <c r="O50" s="147">
        <f t="shared" si="77"/>
        <v>6.9786763056143798E-6</v>
      </c>
      <c r="P50" s="147">
        <f t="shared" si="77"/>
        <v>7.2342500068544517E-6</v>
      </c>
      <c r="Q50" s="147">
        <f t="shared" si="5"/>
        <v>2.2146477986548522E-5</v>
      </c>
      <c r="R50" s="25">
        <f t="shared" si="6"/>
        <v>7.1700310483854499E-6</v>
      </c>
      <c r="S50" s="25">
        <f t="shared" si="6"/>
        <v>6.934442474292288E-6</v>
      </c>
      <c r="T50" s="25">
        <f t="shared" si="7"/>
        <v>6.4894636419363153E-6</v>
      </c>
      <c r="U50" s="25">
        <f t="shared" si="7"/>
        <v>6.4807826970878933E-6</v>
      </c>
      <c r="V50" s="25">
        <f t="shared" si="8"/>
        <v>6.8590323441785608E-6</v>
      </c>
      <c r="W50" s="25">
        <f t="shared" si="8"/>
        <v>6.9597074695756389E-6</v>
      </c>
      <c r="X50" s="25">
        <f t="shared" si="8"/>
        <v>6.9918917129372576E-6</v>
      </c>
      <c r="Y50" s="25">
        <f t="shared" si="9"/>
        <v>7.0586220680336819E-6</v>
      </c>
      <c r="Z50" s="113">
        <f t="shared" si="9"/>
        <v>6.9624573854092649E-6</v>
      </c>
      <c r="AA50" s="113">
        <f t="shared" si="9"/>
        <v>6.8636398609728563E-6</v>
      </c>
      <c r="AB50" s="113">
        <f t="shared" si="10"/>
        <v>7.0961825092725819E-6</v>
      </c>
      <c r="AC50" s="113">
        <f t="shared" ref="AC50" si="78">AC21/AC$22*100</f>
        <v>6.9484016556929399E-6</v>
      </c>
      <c r="AD50" s="113">
        <f t="shared" ref="AD50" si="79">AD21/AD$22*100</f>
        <v>6.9263114572481388E-6</v>
      </c>
      <c r="AE50" s="113">
        <f t="shared" ref="AE50:AF50" si="80">AE21/AE$22*100</f>
        <v>6.9058183798770534E-6</v>
      </c>
      <c r="AF50" s="113">
        <f t="shared" si="80"/>
        <v>6.8708042145787884E-6</v>
      </c>
    </row>
    <row r="51" spans="1:32" ht="18" customHeight="1" x14ac:dyDescent="0.15">
      <c r="A51" s="11" t="s">
        <v>50</v>
      </c>
      <c r="B51" s="91"/>
      <c r="C51" s="91"/>
      <c r="D51" s="148">
        <f t="shared" ref="D51:P51" si="81">+D33+D38+D40+D41+D42+D43+D44+D45+D46</f>
        <v>99.999999999999986</v>
      </c>
      <c r="E51" s="148">
        <f t="shared" si="81"/>
        <v>99.999999999999986</v>
      </c>
      <c r="F51" s="148">
        <f t="shared" si="81"/>
        <v>100</v>
      </c>
      <c r="G51" s="148">
        <f t="shared" si="81"/>
        <v>100</v>
      </c>
      <c r="H51" s="148">
        <f t="shared" si="81"/>
        <v>100.00000000000001</v>
      </c>
      <c r="I51" s="148">
        <f t="shared" si="81"/>
        <v>100.00000000000003</v>
      </c>
      <c r="J51" s="148">
        <f t="shared" si="81"/>
        <v>99.999999999999986</v>
      </c>
      <c r="K51" s="148">
        <f t="shared" si="81"/>
        <v>100</v>
      </c>
      <c r="L51" s="148">
        <f t="shared" si="81"/>
        <v>100</v>
      </c>
      <c r="M51" s="148">
        <f t="shared" si="81"/>
        <v>99.999999999999986</v>
      </c>
      <c r="N51" s="148">
        <f t="shared" si="81"/>
        <v>99.999999999999986</v>
      </c>
      <c r="O51" s="148">
        <f t="shared" si="81"/>
        <v>100</v>
      </c>
      <c r="P51" s="148">
        <f t="shared" si="81"/>
        <v>100</v>
      </c>
      <c r="Q51" s="148">
        <f t="shared" ref="Q51:V51" si="82">+Q33+Q38+Q40+Q41+Q42+Q43+Q44+Q45+Q46</f>
        <v>99.999999999999986</v>
      </c>
      <c r="R51" s="26">
        <f t="shared" si="82"/>
        <v>100.00000000000001</v>
      </c>
      <c r="S51" s="26">
        <f t="shared" si="82"/>
        <v>99.999999999999972</v>
      </c>
      <c r="T51" s="26">
        <f t="shared" si="82"/>
        <v>99.999999999999986</v>
      </c>
      <c r="U51" s="26">
        <f t="shared" si="82"/>
        <v>100</v>
      </c>
      <c r="V51" s="26">
        <f t="shared" si="82"/>
        <v>99.999999999999972</v>
      </c>
      <c r="W51" s="26">
        <f t="shared" ref="W51:AB51" si="83">+W33+W38+W40+W41+W42+W43+W44+W45+W46</f>
        <v>100</v>
      </c>
      <c r="X51" s="26">
        <f t="shared" si="83"/>
        <v>100</v>
      </c>
      <c r="Y51" s="26">
        <f t="shared" si="83"/>
        <v>100</v>
      </c>
      <c r="Z51" s="26">
        <f t="shared" si="83"/>
        <v>100</v>
      </c>
      <c r="AA51" s="26">
        <f t="shared" si="83"/>
        <v>100</v>
      </c>
      <c r="AB51" s="26">
        <f t="shared" si="83"/>
        <v>99.999999999999986</v>
      </c>
      <c r="AC51" s="26">
        <f t="shared" ref="AC51" si="84">+AC33+AC38+AC40+AC41+AC42+AC43+AC44+AC45+AC46</f>
        <v>100.00000000000001</v>
      </c>
      <c r="AD51" s="26">
        <f t="shared" ref="AD51" si="85">+AD33+AD38+AD40+AD41+AD42+AD43+AD44+AD45+AD46</f>
        <v>100.00000000000001</v>
      </c>
      <c r="AE51" s="26">
        <f t="shared" ref="AE51:AF51" si="86">+AE33+AE38+AE40+AE41+AE42+AE43+AE44+AE45+AE46</f>
        <v>100</v>
      </c>
      <c r="AF51" s="26">
        <f t="shared" si="86"/>
        <v>100</v>
      </c>
    </row>
    <row r="52" spans="1:32" ht="18" customHeight="1" x14ac:dyDescent="0.15">
      <c r="D52" s="10">
        <f>+D34+D39+D41+D42+D43+D44+D45+D46+D47</f>
        <v>51.431020682356007</v>
      </c>
    </row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2" manualBreakCount="2">
    <brk id="12" max="51" man="1"/>
    <brk id="22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16"/>
  <sheetViews>
    <sheetView workbookViewId="0">
      <selection activeCell="B3" sqref="B3:Q3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2" customWidth="1"/>
    <col min="12" max="14" width="8.6640625" style="10" customWidth="1"/>
    <col min="15" max="16384" width="9" style="10"/>
  </cols>
  <sheetData>
    <row r="1" spans="1:17" ht="18" customHeight="1" x14ac:dyDescent="0.2">
      <c r="A1" s="24" t="s">
        <v>80</v>
      </c>
      <c r="L1" s="55" t="str">
        <f>[1]財政指標!$M$1</f>
        <v>鹿沼市</v>
      </c>
      <c r="P1" s="55" t="str">
        <f>[1]財政指標!$M$1</f>
        <v>鹿沼市</v>
      </c>
    </row>
    <row r="2" spans="1:17" ht="18" customHeight="1" x14ac:dyDescent="0.15">
      <c r="M2" s="18" t="s">
        <v>149</v>
      </c>
      <c r="Q2" s="18" t="s">
        <v>149</v>
      </c>
    </row>
    <row r="3" spans="1:17" ht="18" customHeight="1" x14ac:dyDescent="0.15">
      <c r="A3" s="5"/>
      <c r="B3" s="5" t="s">
        <v>169</v>
      </c>
      <c r="C3" s="5" t="s">
        <v>170</v>
      </c>
      <c r="D3" s="5" t="s">
        <v>172</v>
      </c>
      <c r="E3" s="5" t="s">
        <v>174</v>
      </c>
      <c r="F3" s="5" t="s">
        <v>176</v>
      </c>
      <c r="G3" s="5" t="s">
        <v>178</v>
      </c>
      <c r="H3" s="5" t="s">
        <v>180</v>
      </c>
      <c r="I3" s="5" t="s">
        <v>182</v>
      </c>
      <c r="J3" s="6" t="s">
        <v>184</v>
      </c>
      <c r="K3" s="6" t="s">
        <v>186</v>
      </c>
      <c r="L3" s="5" t="s">
        <v>188</v>
      </c>
      <c r="M3" s="5" t="s">
        <v>190</v>
      </c>
      <c r="N3" s="5" t="s">
        <v>192</v>
      </c>
      <c r="O3" s="2" t="s">
        <v>214</v>
      </c>
      <c r="P3" s="2" t="s">
        <v>196</v>
      </c>
      <c r="Q3" s="2" t="s">
        <v>161</v>
      </c>
    </row>
    <row r="4" spans="1:17" ht="18" customHeight="1" x14ac:dyDescent="0.15">
      <c r="A4" s="11" t="s">
        <v>32</v>
      </c>
      <c r="B4" s="13">
        <f t="shared" ref="B4:P4" si="0">SUM(B5:B8)</f>
        <v>5382769</v>
      </c>
      <c r="C4" s="13">
        <f t="shared" si="0"/>
        <v>5765687</v>
      </c>
      <c r="D4" s="13">
        <f t="shared" si="0"/>
        <v>6028445</v>
      </c>
      <c r="E4" s="13">
        <f t="shared" si="0"/>
        <v>6339033</v>
      </c>
      <c r="F4" s="13">
        <f t="shared" si="0"/>
        <v>5926700</v>
      </c>
      <c r="G4" s="13">
        <f t="shared" si="0"/>
        <v>5314242</v>
      </c>
      <c r="H4" s="13">
        <f t="shared" si="0"/>
        <v>5523770</v>
      </c>
      <c r="I4" s="13">
        <f t="shared" si="0"/>
        <v>5376007</v>
      </c>
      <c r="J4" s="13">
        <f t="shared" si="0"/>
        <v>5970105</v>
      </c>
      <c r="K4" s="13">
        <f t="shared" si="0"/>
        <v>5373624</v>
      </c>
      <c r="L4" s="13">
        <f t="shared" si="0"/>
        <v>5138181</v>
      </c>
      <c r="M4" s="13">
        <f t="shared" si="0"/>
        <v>4914426</v>
      </c>
      <c r="N4" s="13">
        <f t="shared" si="0"/>
        <v>4982538</v>
      </c>
      <c r="O4" s="13">
        <f t="shared" si="0"/>
        <v>4609314</v>
      </c>
      <c r="P4" s="13">
        <f t="shared" si="0"/>
        <v>4572177</v>
      </c>
      <c r="Q4" s="13">
        <f>SUM(Q5:Q8)</f>
        <v>4617124</v>
      </c>
    </row>
    <row r="5" spans="1:17" ht="18" customHeight="1" x14ac:dyDescent="0.15">
      <c r="A5" s="11" t="s">
        <v>33</v>
      </c>
      <c r="B5" s="13">
        <v>58852</v>
      </c>
      <c r="C5" s="13">
        <v>59882</v>
      </c>
      <c r="D5" s="13">
        <v>61825</v>
      </c>
      <c r="E5" s="13">
        <v>62190</v>
      </c>
      <c r="F5" s="13">
        <v>63260</v>
      </c>
      <c r="G5" s="13">
        <v>62281</v>
      </c>
      <c r="H5" s="13">
        <v>65538</v>
      </c>
      <c r="I5" s="13">
        <v>83984</v>
      </c>
      <c r="J5" s="13">
        <v>83888</v>
      </c>
      <c r="K5" s="13">
        <v>83848</v>
      </c>
      <c r="L5" s="13">
        <v>84370</v>
      </c>
      <c r="M5" s="13">
        <v>83503</v>
      </c>
      <c r="N5" s="13">
        <v>84976</v>
      </c>
      <c r="O5" s="13">
        <v>84189</v>
      </c>
      <c r="P5" s="13">
        <v>82946</v>
      </c>
      <c r="Q5" s="13">
        <v>98981</v>
      </c>
    </row>
    <row r="6" spans="1:17" ht="18" customHeight="1" x14ac:dyDescent="0.15">
      <c r="A6" s="11" t="s">
        <v>34</v>
      </c>
      <c r="B6" s="14">
        <v>3388607</v>
      </c>
      <c r="C6" s="14">
        <v>3714779</v>
      </c>
      <c r="D6" s="14">
        <v>3970276</v>
      </c>
      <c r="E6" s="14">
        <v>4598746</v>
      </c>
      <c r="F6" s="14">
        <v>4379548</v>
      </c>
      <c r="G6" s="14">
        <v>3784622</v>
      </c>
      <c r="H6" s="14">
        <v>3902610</v>
      </c>
      <c r="I6" s="14">
        <v>3765669</v>
      </c>
      <c r="J6" s="14">
        <v>4285726</v>
      </c>
      <c r="K6" s="14">
        <v>3782609</v>
      </c>
      <c r="L6" s="14">
        <v>3690425</v>
      </c>
      <c r="M6" s="14">
        <v>3497465</v>
      </c>
      <c r="N6" s="14">
        <v>3511466</v>
      </c>
      <c r="O6" s="14">
        <v>3369712</v>
      </c>
      <c r="P6" s="14">
        <v>3221646</v>
      </c>
      <c r="Q6" s="14">
        <v>3183348</v>
      </c>
    </row>
    <row r="7" spans="1:17" ht="18" customHeight="1" x14ac:dyDescent="0.15">
      <c r="A7" s="11" t="s">
        <v>35</v>
      </c>
      <c r="B7" s="14">
        <v>246332</v>
      </c>
      <c r="C7" s="14">
        <v>256647</v>
      </c>
      <c r="D7" s="14">
        <v>263490</v>
      </c>
      <c r="E7" s="14">
        <v>264897</v>
      </c>
      <c r="F7" s="14">
        <v>266935</v>
      </c>
      <c r="G7" s="14">
        <v>291370</v>
      </c>
      <c r="H7" s="14">
        <v>309979</v>
      </c>
      <c r="I7" s="14">
        <v>309765</v>
      </c>
      <c r="J7" s="14">
        <v>321557</v>
      </c>
      <c r="K7" s="14">
        <v>328976</v>
      </c>
      <c r="L7" s="14">
        <v>330029</v>
      </c>
      <c r="M7" s="14">
        <v>335037</v>
      </c>
      <c r="N7" s="14">
        <v>339000</v>
      </c>
      <c r="O7" s="14">
        <v>329394</v>
      </c>
      <c r="P7" s="14">
        <v>331854</v>
      </c>
      <c r="Q7" s="14">
        <v>335218</v>
      </c>
    </row>
    <row r="8" spans="1:17" ht="18" customHeight="1" x14ac:dyDescent="0.15">
      <c r="A8" s="11" t="s">
        <v>36</v>
      </c>
      <c r="B8" s="14">
        <v>1688978</v>
      </c>
      <c r="C8" s="14">
        <v>1734379</v>
      </c>
      <c r="D8" s="14">
        <v>1732854</v>
      </c>
      <c r="E8" s="14">
        <v>1413200</v>
      </c>
      <c r="F8" s="14">
        <v>1216957</v>
      </c>
      <c r="G8" s="14">
        <v>1175969</v>
      </c>
      <c r="H8" s="14">
        <v>1245643</v>
      </c>
      <c r="I8" s="14">
        <v>1216589</v>
      </c>
      <c r="J8" s="14">
        <v>1278934</v>
      </c>
      <c r="K8" s="14">
        <v>1178191</v>
      </c>
      <c r="L8" s="14">
        <v>1033357</v>
      </c>
      <c r="M8" s="14">
        <v>998421</v>
      </c>
      <c r="N8" s="14">
        <v>1047096</v>
      </c>
      <c r="O8" s="14">
        <v>826019</v>
      </c>
      <c r="P8" s="14">
        <v>935731</v>
      </c>
      <c r="Q8" s="14">
        <v>999577</v>
      </c>
    </row>
    <row r="9" spans="1:17" ht="18" customHeight="1" x14ac:dyDescent="0.15">
      <c r="A9" s="11" t="s">
        <v>37</v>
      </c>
      <c r="B9" s="13">
        <v>4376215</v>
      </c>
      <c r="C9" s="13">
        <v>4746971</v>
      </c>
      <c r="D9" s="13">
        <v>5210458</v>
      </c>
      <c r="E9" s="13">
        <v>5515210</v>
      </c>
      <c r="F9" s="13">
        <v>5731307</v>
      </c>
      <c r="G9" s="13">
        <v>5755417</v>
      </c>
      <c r="H9" s="13">
        <v>5957584</v>
      </c>
      <c r="I9" s="13">
        <v>6184873</v>
      </c>
      <c r="J9" s="13">
        <v>6248254</v>
      </c>
      <c r="K9" s="13">
        <v>6533270</v>
      </c>
      <c r="L9" s="13">
        <v>6676495</v>
      </c>
      <c r="M9" s="13">
        <v>6509792</v>
      </c>
      <c r="N9" s="13">
        <v>6689253</v>
      </c>
      <c r="O9" s="13">
        <v>6728597</v>
      </c>
      <c r="P9" s="13">
        <v>6391708</v>
      </c>
      <c r="Q9" s="13">
        <v>6124811</v>
      </c>
    </row>
    <row r="10" spans="1:17" ht="18" customHeight="1" x14ac:dyDescent="0.15">
      <c r="A10" s="11" t="s">
        <v>38</v>
      </c>
      <c r="B10" s="13">
        <v>4372151</v>
      </c>
      <c r="C10" s="13">
        <v>4742946</v>
      </c>
      <c r="D10" s="13">
        <v>5206537</v>
      </c>
      <c r="E10" s="13">
        <v>5511157</v>
      </c>
      <c r="F10" s="13">
        <v>5726988</v>
      </c>
      <c r="G10" s="13">
        <v>5751107</v>
      </c>
      <c r="H10" s="13">
        <v>5952341</v>
      </c>
      <c r="I10" s="13">
        <v>6178817</v>
      </c>
      <c r="J10" s="13">
        <v>6240828</v>
      </c>
      <c r="K10" s="13">
        <v>6525834</v>
      </c>
      <c r="L10" s="13">
        <v>6667495</v>
      </c>
      <c r="M10" s="13">
        <v>6499692</v>
      </c>
      <c r="N10" s="13">
        <v>6679899</v>
      </c>
      <c r="O10" s="13">
        <v>6719376</v>
      </c>
      <c r="P10" s="13">
        <v>6382187</v>
      </c>
      <c r="Q10" s="13">
        <v>6107615</v>
      </c>
    </row>
    <row r="11" spans="1:17" ht="18" customHeight="1" x14ac:dyDescent="0.15">
      <c r="A11" s="11" t="s">
        <v>39</v>
      </c>
      <c r="B11" s="13">
        <v>79597</v>
      </c>
      <c r="C11" s="13">
        <v>82442</v>
      </c>
      <c r="D11" s="13">
        <v>85938</v>
      </c>
      <c r="E11" s="13">
        <v>88379</v>
      </c>
      <c r="F11" s="13">
        <v>91108</v>
      </c>
      <c r="G11" s="13">
        <v>93006</v>
      </c>
      <c r="H11" s="13">
        <v>94821</v>
      </c>
      <c r="I11" s="13">
        <v>97153</v>
      </c>
      <c r="J11" s="13">
        <v>99634</v>
      </c>
      <c r="K11" s="13">
        <v>100370</v>
      </c>
      <c r="L11" s="13">
        <v>103454</v>
      </c>
      <c r="M11" s="13">
        <v>108214</v>
      </c>
      <c r="N11" s="13">
        <v>113216</v>
      </c>
      <c r="O11" s="13">
        <v>118627</v>
      </c>
      <c r="P11" s="13">
        <v>123484</v>
      </c>
      <c r="Q11" s="13">
        <v>129879</v>
      </c>
    </row>
    <row r="12" spans="1:17" ht="18" customHeight="1" x14ac:dyDescent="0.15">
      <c r="A12" s="11" t="s">
        <v>40</v>
      </c>
      <c r="B12" s="13">
        <v>384898</v>
      </c>
      <c r="C12" s="13">
        <v>434992</v>
      </c>
      <c r="D12" s="13">
        <v>442774</v>
      </c>
      <c r="E12" s="13">
        <v>447207</v>
      </c>
      <c r="F12" s="13">
        <v>453538</v>
      </c>
      <c r="G12" s="13">
        <v>455621</v>
      </c>
      <c r="H12" s="13">
        <v>455062</v>
      </c>
      <c r="I12" s="13">
        <v>455977</v>
      </c>
      <c r="J12" s="13">
        <v>541259</v>
      </c>
      <c r="K12" s="13">
        <v>548919</v>
      </c>
      <c r="L12" s="13">
        <v>597189</v>
      </c>
      <c r="M12" s="13">
        <v>602295</v>
      </c>
      <c r="N12" s="13">
        <v>593181</v>
      </c>
      <c r="O12" s="13">
        <v>576012</v>
      </c>
      <c r="P12" s="13">
        <v>582369</v>
      </c>
      <c r="Q12" s="13">
        <v>587438</v>
      </c>
    </row>
    <row r="13" spans="1:17" ht="18" customHeight="1" x14ac:dyDescent="0.15">
      <c r="A13" s="11" t="s">
        <v>41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</row>
    <row r="14" spans="1:17" ht="18" customHeight="1" x14ac:dyDescent="0.15">
      <c r="A14" s="11" t="s">
        <v>42</v>
      </c>
      <c r="B14" s="13">
        <v>43311</v>
      </c>
      <c r="C14" s="13">
        <v>60900</v>
      </c>
      <c r="D14" s="13">
        <v>47345</v>
      </c>
      <c r="E14" s="13">
        <v>52737</v>
      </c>
      <c r="F14" s="13">
        <v>37711</v>
      </c>
      <c r="G14" s="13">
        <v>30294</v>
      </c>
      <c r="H14" s="13">
        <v>23969</v>
      </c>
      <c r="I14" s="13">
        <v>33971</v>
      </c>
      <c r="J14" s="13">
        <v>20654</v>
      </c>
      <c r="K14" s="13">
        <v>5411</v>
      </c>
      <c r="L14" s="13">
        <v>15633</v>
      </c>
      <c r="M14" s="13">
        <v>11287</v>
      </c>
      <c r="N14" s="13">
        <v>8827</v>
      </c>
      <c r="O14" s="13">
        <v>153343</v>
      </c>
      <c r="P14" s="13">
        <v>0</v>
      </c>
      <c r="Q14" s="13">
        <v>19345</v>
      </c>
    </row>
    <row r="15" spans="1:17" ht="18" customHeight="1" x14ac:dyDescent="0.15">
      <c r="A15" s="11" t="s">
        <v>43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</row>
    <row r="16" spans="1:17" ht="18" customHeight="1" x14ac:dyDescent="0.15">
      <c r="A16" s="11" t="s">
        <v>44</v>
      </c>
      <c r="B16" s="13">
        <v>114655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</row>
    <row r="17" spans="1:17" ht="18" customHeight="1" x14ac:dyDescent="0.15">
      <c r="A17" s="11" t="s">
        <v>45</v>
      </c>
      <c r="B17" s="14">
        <f t="shared" ref="B17:P17" si="1">SUM(B18:B21)</f>
        <v>700157</v>
      </c>
      <c r="C17" s="14">
        <f t="shared" si="1"/>
        <v>750300</v>
      </c>
      <c r="D17" s="14">
        <f t="shared" si="1"/>
        <v>799735</v>
      </c>
      <c r="E17" s="14">
        <f t="shared" si="1"/>
        <v>841200</v>
      </c>
      <c r="F17" s="14">
        <f t="shared" si="1"/>
        <v>877523</v>
      </c>
      <c r="G17" s="14">
        <f t="shared" si="1"/>
        <v>858011</v>
      </c>
      <c r="H17" s="14">
        <f t="shared" si="1"/>
        <v>897983</v>
      </c>
      <c r="I17" s="14">
        <f t="shared" si="1"/>
        <v>939668</v>
      </c>
      <c r="J17" s="14">
        <f t="shared" si="1"/>
        <v>916040</v>
      </c>
      <c r="K17" s="14">
        <f t="shared" si="1"/>
        <v>941229</v>
      </c>
      <c r="L17" s="14">
        <f t="shared" si="1"/>
        <v>958381</v>
      </c>
      <c r="M17" s="14">
        <f t="shared" si="1"/>
        <v>922430</v>
      </c>
      <c r="N17" s="14">
        <f t="shared" si="1"/>
        <v>947115</v>
      </c>
      <c r="O17" s="14">
        <f t="shared" si="1"/>
        <v>940540</v>
      </c>
      <c r="P17" s="14">
        <f t="shared" si="1"/>
        <v>891585</v>
      </c>
      <c r="Q17" s="14">
        <f>SUM(Q18:Q21)</f>
        <v>860902</v>
      </c>
    </row>
    <row r="18" spans="1:17" ht="18" customHeight="1" x14ac:dyDescent="0.15">
      <c r="A18" s="11" t="s">
        <v>46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706</v>
      </c>
      <c r="Q18" s="14">
        <v>13165</v>
      </c>
    </row>
    <row r="19" spans="1:17" ht="18" customHeight="1" x14ac:dyDescent="0.15">
      <c r="A19" s="11" t="s">
        <v>47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</v>
      </c>
    </row>
    <row r="20" spans="1:17" ht="18" customHeight="1" x14ac:dyDescent="0.15">
      <c r="A20" s="11" t="s">
        <v>48</v>
      </c>
      <c r="B20" s="13">
        <v>700157</v>
      </c>
      <c r="C20" s="13">
        <v>750300</v>
      </c>
      <c r="D20" s="13">
        <v>799735</v>
      </c>
      <c r="E20" s="13">
        <v>841200</v>
      </c>
      <c r="F20" s="13">
        <v>877523</v>
      </c>
      <c r="G20" s="13">
        <v>858011</v>
      </c>
      <c r="H20" s="13">
        <v>897983</v>
      </c>
      <c r="I20" s="13">
        <v>939668</v>
      </c>
      <c r="J20" s="13">
        <v>916040</v>
      </c>
      <c r="K20" s="13">
        <v>941229</v>
      </c>
      <c r="L20" s="13">
        <v>958381</v>
      </c>
      <c r="M20" s="13">
        <v>922430</v>
      </c>
      <c r="N20" s="13">
        <v>947115</v>
      </c>
      <c r="O20" s="13">
        <v>940540</v>
      </c>
      <c r="P20" s="13">
        <v>890879</v>
      </c>
      <c r="Q20" s="13">
        <v>847735</v>
      </c>
    </row>
    <row r="21" spans="1:17" ht="18" customHeight="1" x14ac:dyDescent="0.15">
      <c r="A21" s="11" t="s">
        <v>49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</row>
    <row r="22" spans="1:17" ht="18" customHeight="1" x14ac:dyDescent="0.15">
      <c r="A22" s="11" t="s">
        <v>50</v>
      </c>
      <c r="B22" s="14">
        <f t="shared" ref="B22:P22" si="2">+B4+B9+B11+B12+B13+B14+B15+B16+B17</f>
        <v>11081602</v>
      </c>
      <c r="C22" s="14">
        <f t="shared" si="2"/>
        <v>11841292</v>
      </c>
      <c r="D22" s="14">
        <f t="shared" si="2"/>
        <v>12614695</v>
      </c>
      <c r="E22" s="14">
        <f t="shared" si="2"/>
        <v>13283766</v>
      </c>
      <c r="F22" s="14">
        <f t="shared" si="2"/>
        <v>13117887</v>
      </c>
      <c r="G22" s="14">
        <f t="shared" si="2"/>
        <v>12506591</v>
      </c>
      <c r="H22" s="14">
        <f t="shared" si="2"/>
        <v>12953189</v>
      </c>
      <c r="I22" s="14">
        <f t="shared" si="2"/>
        <v>13087649</v>
      </c>
      <c r="J22" s="14">
        <f t="shared" si="2"/>
        <v>13795946</v>
      </c>
      <c r="K22" s="14">
        <f t="shared" si="2"/>
        <v>13502823</v>
      </c>
      <c r="L22" s="14">
        <f t="shared" si="2"/>
        <v>13489333</v>
      </c>
      <c r="M22" s="14">
        <f t="shared" si="2"/>
        <v>13068444</v>
      </c>
      <c r="N22" s="14">
        <f t="shared" si="2"/>
        <v>13334130</v>
      </c>
      <c r="O22" s="14">
        <f t="shared" si="2"/>
        <v>13126433</v>
      </c>
      <c r="P22" s="14">
        <f t="shared" si="2"/>
        <v>12561323</v>
      </c>
      <c r="Q22" s="14">
        <f>+Q4+Q9+Q11+Q12+Q13+Q14+Q15+Q16+Q17</f>
        <v>12339502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83</v>
      </c>
      <c r="M30" s="55" t="str">
        <f>[1]財政指標!$M$1</f>
        <v>鹿沼市</v>
      </c>
      <c r="P30" s="55"/>
      <c r="Q30" s="55" t="str">
        <f>[1]財政指標!$M$1</f>
        <v>鹿沼市</v>
      </c>
    </row>
    <row r="31" spans="1:17" ht="18" customHeight="1" x14ac:dyDescent="0.15"/>
    <row r="32" spans="1:17" ht="18" customHeight="1" x14ac:dyDescent="0.15">
      <c r="A32" s="5"/>
      <c r="B32" s="5" t="s">
        <v>169</v>
      </c>
      <c r="C32" s="5" t="s">
        <v>170</v>
      </c>
      <c r="D32" s="5" t="s">
        <v>172</v>
      </c>
      <c r="E32" s="5" t="s">
        <v>174</v>
      </c>
      <c r="F32" s="5" t="s">
        <v>176</v>
      </c>
      <c r="G32" s="5" t="s">
        <v>178</v>
      </c>
      <c r="H32" s="5" t="s">
        <v>180</v>
      </c>
      <c r="I32" s="5" t="s">
        <v>182</v>
      </c>
      <c r="J32" s="6" t="s">
        <v>184</v>
      </c>
      <c r="K32" s="6" t="s">
        <v>186</v>
      </c>
      <c r="L32" s="5" t="s">
        <v>188</v>
      </c>
      <c r="M32" s="5" t="s">
        <v>190</v>
      </c>
      <c r="N32" s="5" t="s">
        <v>192</v>
      </c>
      <c r="O32" s="2" t="s">
        <v>214</v>
      </c>
      <c r="P32" s="2" t="s">
        <v>196</v>
      </c>
      <c r="Q32" s="2" t="s">
        <v>161</v>
      </c>
    </row>
    <row r="33" spans="1:17" ht="18" customHeight="1" x14ac:dyDescent="0.15">
      <c r="A33" s="11" t="s">
        <v>32</v>
      </c>
      <c r="B33" s="25">
        <f t="shared" ref="B33:C49" si="3">B4/B$22*100</f>
        <v>48.573924600432321</v>
      </c>
      <c r="C33" s="25">
        <f t="shared" si="3"/>
        <v>48.69136746226679</v>
      </c>
      <c r="D33" s="25">
        <f t="shared" ref="D33:Q48" si="4">D4/D$22*100</f>
        <v>47.78906664013676</v>
      </c>
      <c r="E33" s="25">
        <f t="shared" si="4"/>
        <v>47.720149541929601</v>
      </c>
      <c r="F33" s="25">
        <f t="shared" si="4"/>
        <v>45.180294661785084</v>
      </c>
      <c r="G33" s="25">
        <f t="shared" si="4"/>
        <v>42.491531065499785</v>
      </c>
      <c r="H33" s="25">
        <f t="shared" si="4"/>
        <v>42.644093280812932</v>
      </c>
      <c r="I33" s="25">
        <f t="shared" si="4"/>
        <v>41.076949725653556</v>
      </c>
      <c r="J33" s="25">
        <f t="shared" si="4"/>
        <v>43.274343057011095</v>
      </c>
      <c r="K33" s="25">
        <f t="shared" si="4"/>
        <v>39.796300373632981</v>
      </c>
      <c r="L33" s="25">
        <f t="shared" si="4"/>
        <v>38.090697293928471</v>
      </c>
      <c r="M33" s="25">
        <f t="shared" si="4"/>
        <v>37.605287974605091</v>
      </c>
      <c r="N33" s="25">
        <f t="shared" si="4"/>
        <v>37.366802333560564</v>
      </c>
      <c r="O33" s="25">
        <f t="shared" si="4"/>
        <v>35.114748995404923</v>
      </c>
      <c r="P33" s="25">
        <f t="shared" si="4"/>
        <v>36.398849070277073</v>
      </c>
      <c r="Q33" s="25">
        <f t="shared" si="4"/>
        <v>37.417425759969888</v>
      </c>
    </row>
    <row r="34" spans="1:17" ht="18" customHeight="1" x14ac:dyDescent="0.15">
      <c r="A34" s="11" t="s">
        <v>33</v>
      </c>
      <c r="B34" s="25">
        <f t="shared" si="3"/>
        <v>0.53107844876580124</v>
      </c>
      <c r="C34" s="25">
        <f t="shared" si="3"/>
        <v>0.5057049517907336</v>
      </c>
      <c r="D34" s="25">
        <f t="shared" si="4"/>
        <v>0.49010301081397528</v>
      </c>
      <c r="E34" s="25">
        <f t="shared" si="4"/>
        <v>0.46816542838830494</v>
      </c>
      <c r="F34" s="25">
        <f t="shared" si="4"/>
        <v>0.48224230015093128</v>
      </c>
      <c r="G34" s="25">
        <f t="shared" si="4"/>
        <v>0.49798542224655784</v>
      </c>
      <c r="H34" s="25">
        <f t="shared" si="4"/>
        <v>0.50596034690762248</v>
      </c>
      <c r="I34" s="25">
        <f t="shared" si="4"/>
        <v>0.64170425108436202</v>
      </c>
      <c r="J34" s="25">
        <f t="shared" si="4"/>
        <v>0.60806268740106695</v>
      </c>
      <c r="K34" s="25">
        <f t="shared" si="4"/>
        <v>0.6209664453129542</v>
      </c>
      <c r="L34" s="25">
        <f t="shared" si="4"/>
        <v>0.62545716678504415</v>
      </c>
      <c r="M34" s="25">
        <f t="shared" si="4"/>
        <v>0.63896665892282201</v>
      </c>
      <c r="N34" s="25">
        <f t="shared" si="4"/>
        <v>0.63728192240513626</v>
      </c>
      <c r="O34" s="25">
        <f t="shared" si="4"/>
        <v>0.64136997461534295</v>
      </c>
      <c r="P34" s="25">
        <f t="shared" si="4"/>
        <v>0.66032853386542167</v>
      </c>
      <c r="Q34" s="25">
        <f t="shared" si="4"/>
        <v>0.80214744484826039</v>
      </c>
    </row>
    <row r="35" spans="1:17" ht="18" customHeight="1" x14ac:dyDescent="0.15">
      <c r="A35" s="11" t="s">
        <v>34</v>
      </c>
      <c r="B35" s="25">
        <f t="shared" si="3"/>
        <v>30.578674455191585</v>
      </c>
      <c r="C35" s="25">
        <f t="shared" si="3"/>
        <v>31.37139933716692</v>
      </c>
      <c r="D35" s="25">
        <f t="shared" si="4"/>
        <v>31.473420483016039</v>
      </c>
      <c r="E35" s="25">
        <f t="shared" si="4"/>
        <v>34.619293956247041</v>
      </c>
      <c r="F35" s="25">
        <f t="shared" si="4"/>
        <v>33.386078108463657</v>
      </c>
      <c r="G35" s="25">
        <f t="shared" si="4"/>
        <v>30.261019969390539</v>
      </c>
      <c r="H35" s="25">
        <f t="shared" si="4"/>
        <v>30.128565251383272</v>
      </c>
      <c r="I35" s="25">
        <f t="shared" si="4"/>
        <v>28.772692482813376</v>
      </c>
      <c r="J35" s="25">
        <f t="shared" si="4"/>
        <v>31.065111446507547</v>
      </c>
      <c r="K35" s="25">
        <f t="shared" si="4"/>
        <v>28.01346799850668</v>
      </c>
      <c r="L35" s="25">
        <f t="shared" si="4"/>
        <v>27.358098432294614</v>
      </c>
      <c r="M35" s="25">
        <f t="shared" si="4"/>
        <v>26.762673505736412</v>
      </c>
      <c r="N35" s="25">
        <f t="shared" si="4"/>
        <v>26.334421518314283</v>
      </c>
      <c r="O35" s="25">
        <f t="shared" si="4"/>
        <v>25.671193385133645</v>
      </c>
      <c r="P35" s="25">
        <f t="shared" si="4"/>
        <v>25.647346223005329</v>
      </c>
      <c r="Q35" s="25">
        <f t="shared" si="4"/>
        <v>25.798026532999469</v>
      </c>
    </row>
    <row r="36" spans="1:17" ht="18" customHeight="1" x14ac:dyDescent="0.15">
      <c r="A36" s="11" t="s">
        <v>35</v>
      </c>
      <c r="B36" s="25">
        <f t="shared" si="3"/>
        <v>2.2228915999690297</v>
      </c>
      <c r="C36" s="25">
        <f t="shared" si="3"/>
        <v>2.1673901800580544</v>
      </c>
      <c r="D36" s="25">
        <f t="shared" si="4"/>
        <v>2.0887544248988976</v>
      </c>
      <c r="E36" s="25">
        <f t="shared" si="4"/>
        <v>1.9941408181986948</v>
      </c>
      <c r="F36" s="25">
        <f t="shared" si="4"/>
        <v>2.0348932720643194</v>
      </c>
      <c r="G36" s="25">
        <f t="shared" si="4"/>
        <v>2.3297315791329547</v>
      </c>
      <c r="H36" s="25">
        <f t="shared" si="4"/>
        <v>2.3930709263950365</v>
      </c>
      <c r="I36" s="25">
        <f t="shared" si="4"/>
        <v>2.3668498444602237</v>
      </c>
      <c r="J36" s="25">
        <f t="shared" si="4"/>
        <v>2.3308079054528048</v>
      </c>
      <c r="K36" s="25">
        <f t="shared" si="4"/>
        <v>2.4363497914473142</v>
      </c>
      <c r="L36" s="25">
        <f t="shared" si="4"/>
        <v>2.4465924297368891</v>
      </c>
      <c r="M36" s="25">
        <f t="shared" si="4"/>
        <v>2.5637099565946797</v>
      </c>
      <c r="N36" s="25">
        <f t="shared" si="4"/>
        <v>2.5423480947013419</v>
      </c>
      <c r="O36" s="25">
        <f t="shared" si="4"/>
        <v>2.5093945933369715</v>
      </c>
      <c r="P36" s="25">
        <f t="shared" si="4"/>
        <v>2.6418714016031593</v>
      </c>
      <c r="Q36" s="25">
        <f t="shared" si="4"/>
        <v>2.7166250307346278</v>
      </c>
    </row>
    <row r="37" spans="1:17" ht="18" customHeight="1" x14ac:dyDescent="0.15">
      <c r="A37" s="11" t="s">
        <v>36</v>
      </c>
      <c r="B37" s="25">
        <f t="shared" si="3"/>
        <v>15.241280096505902</v>
      </c>
      <c r="C37" s="25">
        <f t="shared" si="3"/>
        <v>14.646872993251076</v>
      </c>
      <c r="D37" s="25">
        <f t="shared" si="4"/>
        <v>13.73678872140785</v>
      </c>
      <c r="E37" s="25">
        <f t="shared" si="4"/>
        <v>10.638549339095555</v>
      </c>
      <c r="F37" s="25">
        <f t="shared" si="4"/>
        <v>9.2770809811061792</v>
      </c>
      <c r="G37" s="25">
        <f t="shared" si="4"/>
        <v>9.4027940947297317</v>
      </c>
      <c r="H37" s="25">
        <f t="shared" si="4"/>
        <v>9.6164967561270043</v>
      </c>
      <c r="I37" s="25">
        <f t="shared" si="4"/>
        <v>9.2957031472955922</v>
      </c>
      <c r="J37" s="25">
        <f t="shared" si="4"/>
        <v>9.2703610176496785</v>
      </c>
      <c r="K37" s="25">
        <f t="shared" si="4"/>
        <v>8.7255161383660287</v>
      </c>
      <c r="L37" s="25">
        <f t="shared" si="4"/>
        <v>7.6605492651119222</v>
      </c>
      <c r="M37" s="25">
        <f t="shared" si="4"/>
        <v>7.6399378533511708</v>
      </c>
      <c r="N37" s="25">
        <f t="shared" si="4"/>
        <v>7.8527507981398115</v>
      </c>
      <c r="O37" s="25">
        <f t="shared" si="4"/>
        <v>6.292791042318961</v>
      </c>
      <c r="P37" s="25">
        <f t="shared" si="4"/>
        <v>7.4493029118031604</v>
      </c>
      <c r="Q37" s="25">
        <f t="shared" si="4"/>
        <v>8.1006267513875354</v>
      </c>
    </row>
    <row r="38" spans="1:17" ht="18" customHeight="1" x14ac:dyDescent="0.15">
      <c r="A38" s="11" t="s">
        <v>37</v>
      </c>
      <c r="B38" s="25">
        <f t="shared" si="3"/>
        <v>39.490815497614875</v>
      </c>
      <c r="C38" s="25">
        <f t="shared" si="3"/>
        <v>40.088285974199437</v>
      </c>
      <c r="D38" s="25">
        <f t="shared" si="4"/>
        <v>41.304668880222629</v>
      </c>
      <c r="E38" s="25">
        <f t="shared" si="4"/>
        <v>41.518421808996031</v>
      </c>
      <c r="F38" s="25">
        <f t="shared" si="4"/>
        <v>43.690778857906004</v>
      </c>
      <c r="G38" s="25">
        <f t="shared" si="4"/>
        <v>46.019071064209264</v>
      </c>
      <c r="H38" s="25">
        <f t="shared" si="4"/>
        <v>45.993183609071089</v>
      </c>
      <c r="I38" s="25">
        <f t="shared" si="4"/>
        <v>47.257326354030432</v>
      </c>
      <c r="J38" s="25">
        <f t="shared" si="4"/>
        <v>45.290507805698866</v>
      </c>
      <c r="K38" s="25">
        <f t="shared" si="4"/>
        <v>48.384474861293818</v>
      </c>
      <c r="L38" s="25">
        <f t="shared" si="4"/>
        <v>49.49462660607459</v>
      </c>
      <c r="M38" s="25">
        <f t="shared" si="4"/>
        <v>49.813061141785511</v>
      </c>
      <c r="N38" s="25">
        <f t="shared" si="4"/>
        <v>50.166400057596562</v>
      </c>
      <c r="O38" s="25">
        <f t="shared" si="4"/>
        <v>51.259904347205364</v>
      </c>
      <c r="P38" s="25">
        <f t="shared" si="4"/>
        <v>50.884035065414693</v>
      </c>
      <c r="Q38" s="25">
        <f t="shared" si="4"/>
        <v>49.635803778791072</v>
      </c>
    </row>
    <row r="39" spans="1:17" ht="18" customHeight="1" x14ac:dyDescent="0.15">
      <c r="A39" s="11" t="s">
        <v>38</v>
      </c>
      <c r="B39" s="25">
        <f t="shared" si="3"/>
        <v>39.454142099671145</v>
      </c>
      <c r="C39" s="25">
        <f t="shared" si="3"/>
        <v>40.054294750944408</v>
      </c>
      <c r="D39" s="25">
        <f t="shared" si="4"/>
        <v>41.273586083531946</v>
      </c>
      <c r="E39" s="25">
        <f t="shared" si="4"/>
        <v>41.487910883103481</v>
      </c>
      <c r="F39" s="25">
        <f t="shared" si="4"/>
        <v>43.657854348036388</v>
      </c>
      <c r="G39" s="25">
        <f t="shared" si="4"/>
        <v>45.984609235242438</v>
      </c>
      <c r="H39" s="25">
        <f t="shared" si="4"/>
        <v>45.952707090122743</v>
      </c>
      <c r="I39" s="25">
        <f t="shared" si="4"/>
        <v>47.211053719426616</v>
      </c>
      <c r="J39" s="25">
        <f t="shared" si="4"/>
        <v>45.236680398720033</v>
      </c>
      <c r="K39" s="25">
        <f t="shared" si="4"/>
        <v>48.329404895554063</v>
      </c>
      <c r="L39" s="25">
        <f t="shared" si="4"/>
        <v>49.42790722120953</v>
      </c>
      <c r="M39" s="25">
        <f t="shared" si="4"/>
        <v>49.735775735810627</v>
      </c>
      <c r="N39" s="25">
        <f t="shared" si="4"/>
        <v>50.096249249107359</v>
      </c>
      <c r="O39" s="25">
        <f t="shared" si="4"/>
        <v>51.189656778806544</v>
      </c>
      <c r="P39" s="25">
        <f t="shared" si="4"/>
        <v>50.808238909229544</v>
      </c>
      <c r="Q39" s="25">
        <f t="shared" si="4"/>
        <v>49.496446453025413</v>
      </c>
    </row>
    <row r="40" spans="1:17" ht="18" customHeight="1" x14ac:dyDescent="0.15">
      <c r="A40" s="11" t="s">
        <v>39</v>
      </c>
      <c r="B40" s="25">
        <f t="shared" si="3"/>
        <v>0.71828062404695636</v>
      </c>
      <c r="C40" s="25">
        <f t="shared" si="3"/>
        <v>0.69622470250712509</v>
      </c>
      <c r="D40" s="25">
        <f t="shared" si="4"/>
        <v>0.68125309410968715</v>
      </c>
      <c r="E40" s="25">
        <f t="shared" si="4"/>
        <v>0.66531584491927964</v>
      </c>
      <c r="F40" s="25">
        <f t="shared" si="4"/>
        <v>0.69453258745101254</v>
      </c>
      <c r="G40" s="25">
        <f t="shared" si="4"/>
        <v>0.74365588512489134</v>
      </c>
      <c r="H40" s="25">
        <f t="shared" si="4"/>
        <v>0.73202822872421602</v>
      </c>
      <c r="I40" s="25">
        <f t="shared" si="4"/>
        <v>0.74232583713087041</v>
      </c>
      <c r="J40" s="25">
        <f t="shared" si="4"/>
        <v>0.72219766589402423</v>
      </c>
      <c r="K40" s="25">
        <f t="shared" si="4"/>
        <v>0.74332604374655586</v>
      </c>
      <c r="L40" s="25">
        <f t="shared" si="4"/>
        <v>0.7669319157589185</v>
      </c>
      <c r="M40" s="25">
        <f t="shared" si="4"/>
        <v>0.82805573486790018</v>
      </c>
      <c r="N40" s="25">
        <f t="shared" si="4"/>
        <v>0.84906926811123029</v>
      </c>
      <c r="O40" s="25">
        <f t="shared" si="4"/>
        <v>0.90372609222932077</v>
      </c>
      <c r="P40" s="25">
        <f t="shared" si="4"/>
        <v>0.98304931733703516</v>
      </c>
      <c r="Q40" s="25">
        <f t="shared" si="4"/>
        <v>1.0525465290252394</v>
      </c>
    </row>
    <row r="41" spans="1:17" ht="18" customHeight="1" x14ac:dyDescent="0.15">
      <c r="A41" s="11" t="s">
        <v>40</v>
      </c>
      <c r="B41" s="25">
        <f t="shared" si="3"/>
        <v>3.4733064768072341</v>
      </c>
      <c r="C41" s="25">
        <f t="shared" si="3"/>
        <v>3.6735180586713003</v>
      </c>
      <c r="D41" s="25">
        <f t="shared" si="4"/>
        <v>3.509985774527248</v>
      </c>
      <c r="E41" s="25">
        <f t="shared" si="4"/>
        <v>3.3665678844387954</v>
      </c>
      <c r="F41" s="25">
        <f t="shared" si="4"/>
        <v>3.4574013330043165</v>
      </c>
      <c r="G41" s="25">
        <f t="shared" si="4"/>
        <v>3.643047094128208</v>
      </c>
      <c r="H41" s="25">
        <f t="shared" si="4"/>
        <v>3.5131271534754878</v>
      </c>
      <c r="I41" s="25">
        <f t="shared" si="4"/>
        <v>3.4840252821572459</v>
      </c>
      <c r="J41" s="25">
        <f t="shared" si="4"/>
        <v>3.9233192127600383</v>
      </c>
      <c r="K41" s="25">
        <f t="shared" si="4"/>
        <v>4.0652165847097308</v>
      </c>
      <c r="L41" s="25">
        <f t="shared" si="4"/>
        <v>4.4271203031313702</v>
      </c>
      <c r="M41" s="25">
        <f t="shared" si="4"/>
        <v>4.6087736229347582</v>
      </c>
      <c r="N41" s="25">
        <f t="shared" si="4"/>
        <v>4.4485916966461252</v>
      </c>
      <c r="O41" s="25">
        <f t="shared" si="4"/>
        <v>4.3881837510616934</v>
      </c>
      <c r="P41" s="25">
        <f t="shared" si="4"/>
        <v>4.6362075077601306</v>
      </c>
      <c r="Q41" s="25">
        <f t="shared" si="4"/>
        <v>4.7606297239548239</v>
      </c>
    </row>
    <row r="42" spans="1:17" ht="18" customHeight="1" x14ac:dyDescent="0.15">
      <c r="A42" s="11" t="s">
        <v>41</v>
      </c>
      <c r="B42" s="25">
        <f t="shared" si="3"/>
        <v>0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8.1040547665537873E-6</v>
      </c>
    </row>
    <row r="43" spans="1:17" ht="18" customHeight="1" x14ac:dyDescent="0.15">
      <c r="A43" s="11" t="s">
        <v>42</v>
      </c>
      <c r="B43" s="25">
        <f t="shared" si="3"/>
        <v>0.39083699270195776</v>
      </c>
      <c r="C43" s="25">
        <f t="shared" si="3"/>
        <v>0.51430198664132254</v>
      </c>
      <c r="D43" s="25">
        <f t="shared" si="4"/>
        <v>0.37531624823271592</v>
      </c>
      <c r="E43" s="25">
        <f t="shared" si="4"/>
        <v>0.39700337991500306</v>
      </c>
      <c r="F43" s="25">
        <f t="shared" si="4"/>
        <v>0.28747770124868433</v>
      </c>
      <c r="G43" s="25">
        <f t="shared" si="4"/>
        <v>0.24222427998165127</v>
      </c>
      <c r="H43" s="25">
        <f t="shared" si="4"/>
        <v>0.1850432352990449</v>
      </c>
      <c r="I43" s="25">
        <f t="shared" si="4"/>
        <v>0.25956533522560082</v>
      </c>
      <c r="J43" s="25">
        <f t="shared" si="4"/>
        <v>0.14971064688133745</v>
      </c>
      <c r="K43" s="25">
        <f t="shared" si="4"/>
        <v>4.0073101750648737E-2</v>
      </c>
      <c r="L43" s="25">
        <f t="shared" si="4"/>
        <v>0.11589157151061509</v>
      </c>
      <c r="M43" s="25">
        <f t="shared" si="4"/>
        <v>8.6368354182028095E-2</v>
      </c>
      <c r="N43" s="25">
        <f t="shared" si="4"/>
        <v>6.6198544636957943E-2</v>
      </c>
      <c r="O43" s="25">
        <f t="shared" si="4"/>
        <v>1.1682000738509846</v>
      </c>
      <c r="P43" s="25">
        <f t="shared" si="4"/>
        <v>0</v>
      </c>
      <c r="Q43" s="25">
        <f t="shared" si="4"/>
        <v>0.15677293945898305</v>
      </c>
    </row>
    <row r="44" spans="1:17" ht="18" customHeight="1" x14ac:dyDescent="0.15">
      <c r="A44" s="11" t="s">
        <v>43</v>
      </c>
      <c r="B44" s="25">
        <f t="shared" si="3"/>
        <v>0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8.1040547665537873E-6</v>
      </c>
    </row>
    <row r="45" spans="1:17" ht="18" customHeight="1" x14ac:dyDescent="0.15">
      <c r="A45" s="11" t="s">
        <v>44</v>
      </c>
      <c r="B45" s="25">
        <f t="shared" si="3"/>
        <v>1.0346428251077777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8.1040547665537873E-6</v>
      </c>
    </row>
    <row r="46" spans="1:17" ht="18" customHeight="1" x14ac:dyDescent="0.15">
      <c r="A46" s="11" t="s">
        <v>45</v>
      </c>
      <c r="B46" s="25">
        <f t="shared" si="3"/>
        <v>6.3181929832888786</v>
      </c>
      <c r="C46" s="25">
        <f t="shared" si="3"/>
        <v>6.3363018157140276</v>
      </c>
      <c r="D46" s="25">
        <f t="shared" si="4"/>
        <v>6.3397093627709591</v>
      </c>
      <c r="E46" s="25">
        <f t="shared" si="4"/>
        <v>6.3325415398012881</v>
      </c>
      <c r="F46" s="25">
        <f t="shared" si="4"/>
        <v>6.6895148586048965</v>
      </c>
      <c r="G46" s="25">
        <f t="shared" si="4"/>
        <v>6.8604706110562024</v>
      </c>
      <c r="H46" s="25">
        <f t="shared" si="4"/>
        <v>6.9325244926172234</v>
      </c>
      <c r="I46" s="25">
        <f t="shared" si="4"/>
        <v>7.1798074658023001</v>
      </c>
      <c r="J46" s="25">
        <f t="shared" si="4"/>
        <v>6.6399216117546418</v>
      </c>
      <c r="K46" s="25">
        <f t="shared" si="4"/>
        <v>6.970609034866265</v>
      </c>
      <c r="L46" s="25">
        <f t="shared" si="4"/>
        <v>7.1047323095960344</v>
      </c>
      <c r="M46" s="25">
        <f t="shared" si="4"/>
        <v>7.0584531716247163</v>
      </c>
      <c r="N46" s="25">
        <f t="shared" si="4"/>
        <v>7.1029380994485578</v>
      </c>
      <c r="O46" s="25">
        <f t="shared" si="4"/>
        <v>7.1652367402477131</v>
      </c>
      <c r="P46" s="25">
        <f t="shared" si="4"/>
        <v>7.0978590392110767</v>
      </c>
      <c r="Q46" s="25">
        <f t="shared" si="4"/>
        <v>6.9767969566356891</v>
      </c>
    </row>
    <row r="47" spans="1:17" ht="18" customHeight="1" x14ac:dyDescent="0.15">
      <c r="A47" s="11" t="s">
        <v>46</v>
      </c>
      <c r="B47" s="25">
        <f t="shared" si="3"/>
        <v>0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5.6204270839942576E-3</v>
      </c>
      <c r="Q47" s="25">
        <f t="shared" si="4"/>
        <v>0.10668988100168061</v>
      </c>
    </row>
    <row r="48" spans="1:17" ht="18" customHeight="1" x14ac:dyDescent="0.15">
      <c r="A48" s="11" t="s">
        <v>47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8.1040547665537873E-6</v>
      </c>
    </row>
    <row r="49" spans="1:17" ht="18" customHeight="1" x14ac:dyDescent="0.15">
      <c r="A49" s="11" t="s">
        <v>48</v>
      </c>
      <c r="B49" s="25">
        <f t="shared" si="3"/>
        <v>6.3181929832888786</v>
      </c>
      <c r="C49" s="25">
        <f t="shared" si="3"/>
        <v>6.3363018157140276</v>
      </c>
      <c r="D49" s="25">
        <f t="shared" ref="D49:Q49" si="5">D20/D$22*100</f>
        <v>6.3397093627709591</v>
      </c>
      <c r="E49" s="25">
        <f t="shared" si="5"/>
        <v>6.3325415398012881</v>
      </c>
      <c r="F49" s="25">
        <f t="shared" si="5"/>
        <v>6.6895148586048965</v>
      </c>
      <c r="G49" s="25">
        <f t="shared" si="5"/>
        <v>6.8604706110562024</v>
      </c>
      <c r="H49" s="25">
        <f t="shared" si="5"/>
        <v>6.9325244926172234</v>
      </c>
      <c r="I49" s="25">
        <f t="shared" si="5"/>
        <v>7.1798074658023001</v>
      </c>
      <c r="J49" s="25">
        <f t="shared" si="5"/>
        <v>6.6399216117546418</v>
      </c>
      <c r="K49" s="25">
        <f t="shared" si="5"/>
        <v>6.970609034866265</v>
      </c>
      <c r="L49" s="25">
        <f t="shared" si="5"/>
        <v>7.1047323095960344</v>
      </c>
      <c r="M49" s="25">
        <f t="shared" si="5"/>
        <v>7.0584531716247163</v>
      </c>
      <c r="N49" s="25">
        <f t="shared" si="5"/>
        <v>7.1029380994485578</v>
      </c>
      <c r="O49" s="25">
        <f t="shared" si="5"/>
        <v>7.1652367402477131</v>
      </c>
      <c r="P49" s="25">
        <f t="shared" si="5"/>
        <v>7.0922386121270833</v>
      </c>
      <c r="Q49" s="25">
        <f t="shared" si="5"/>
        <v>6.8700908675244756</v>
      </c>
    </row>
    <row r="50" spans="1:17" ht="18" customHeight="1" x14ac:dyDescent="0.15">
      <c r="A50" s="11" t="s">
        <v>49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8.1040547665537873E-6</v>
      </c>
    </row>
    <row r="51" spans="1:17" ht="18" customHeight="1" x14ac:dyDescent="0.15">
      <c r="A51" s="11" t="s">
        <v>50</v>
      </c>
      <c r="B51" s="26">
        <f>+B33+B38+B40+B41+B42+B43+B44+B45+B46</f>
        <v>100.00000000000001</v>
      </c>
      <c r="C51" s="26">
        <f>+C33+C38+C40+C41+C42+C43+C44+C45+C46</f>
        <v>100</v>
      </c>
      <c r="D51" s="26">
        <f t="shared" ref="D51:L51" si="7">+D33+D38+D40+D41+D42+D43+D44+D45+D46</f>
        <v>100.00000000000001</v>
      </c>
      <c r="E51" s="26">
        <f t="shared" si="7"/>
        <v>100</v>
      </c>
      <c r="F51" s="26">
        <f t="shared" si="7"/>
        <v>100</v>
      </c>
      <c r="G51" s="26">
        <f t="shared" si="7"/>
        <v>100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100</v>
      </c>
      <c r="M51" s="26">
        <f>+M33+M38+M40+M41+M42+M43+M44+M45+M46</f>
        <v>100.00000000000001</v>
      </c>
      <c r="N51" s="26">
        <f>+N33+N38+N40+N41+N42+N43+N44+N45+N46</f>
        <v>100</v>
      </c>
      <c r="O51" s="26">
        <f>+O33+O38+O40+O41+O42+O43+O44+O45+O46</f>
        <v>99.999999999999986</v>
      </c>
      <c r="P51" s="26">
        <f>+P33+P38+P40+P41+P42+P43+P44+P45+P46</f>
        <v>100.00000000000001</v>
      </c>
      <c r="Q51" s="26">
        <f>+Q33+Q38+Q40+Q41+Q42+Q43+Q44+Q45+Q46</f>
        <v>100.00000000000001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16"/>
  <sheetViews>
    <sheetView workbookViewId="0">
      <selection activeCell="D21" sqref="D21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2" customWidth="1"/>
    <col min="12" max="13" width="8.6640625" style="10" customWidth="1"/>
    <col min="14" max="15" width="9.44140625" style="10" customWidth="1"/>
    <col min="16" max="16384" width="9" style="10"/>
  </cols>
  <sheetData>
    <row r="1" spans="1:17" ht="18" customHeight="1" x14ac:dyDescent="0.2">
      <c r="A1" s="24" t="s">
        <v>80</v>
      </c>
      <c r="L1" s="55" t="str">
        <f>[2]財政指標!$M$1</f>
        <v>粟野町</v>
      </c>
      <c r="P1" s="55" t="str">
        <f>[2]財政指標!$M$1</f>
        <v>粟野町</v>
      </c>
    </row>
    <row r="2" spans="1:17" ht="18" customHeight="1" x14ac:dyDescent="0.15">
      <c r="M2" s="18" t="s">
        <v>149</v>
      </c>
      <c r="Q2" s="18" t="s">
        <v>149</v>
      </c>
    </row>
    <row r="3" spans="1:17" s="90" customFormat="1" ht="18" customHeight="1" x14ac:dyDescent="0.15">
      <c r="A3" s="89"/>
      <c r="B3" s="89" t="s">
        <v>169</v>
      </c>
      <c r="C3" s="89" t="s">
        <v>170</v>
      </c>
      <c r="D3" s="89" t="s">
        <v>172</v>
      </c>
      <c r="E3" s="89" t="s">
        <v>174</v>
      </c>
      <c r="F3" s="89" t="s">
        <v>176</v>
      </c>
      <c r="G3" s="89" t="s">
        <v>178</v>
      </c>
      <c r="H3" s="89" t="s">
        <v>180</v>
      </c>
      <c r="I3" s="89" t="s">
        <v>182</v>
      </c>
      <c r="J3" s="82" t="s">
        <v>184</v>
      </c>
      <c r="K3" s="82" t="s">
        <v>186</v>
      </c>
      <c r="L3" s="89" t="s">
        <v>188</v>
      </c>
      <c r="M3" s="89" t="s">
        <v>190</v>
      </c>
      <c r="N3" s="89" t="s">
        <v>192</v>
      </c>
      <c r="O3" s="70" t="s">
        <v>194</v>
      </c>
      <c r="P3" s="70" t="s">
        <v>196</v>
      </c>
      <c r="Q3" s="70" t="s">
        <v>161</v>
      </c>
    </row>
    <row r="4" spans="1:17" ht="18" customHeight="1" x14ac:dyDescent="0.15">
      <c r="A4" s="11" t="s">
        <v>32</v>
      </c>
      <c r="B4" s="13">
        <f t="shared" ref="B4:P4" si="0">SUM(B5:B8)</f>
        <v>0</v>
      </c>
      <c r="C4" s="13">
        <f t="shared" si="0"/>
        <v>0</v>
      </c>
      <c r="D4" s="13">
        <f t="shared" si="0"/>
        <v>624461</v>
      </c>
      <c r="E4" s="13">
        <f t="shared" si="0"/>
        <v>585136</v>
      </c>
      <c r="F4" s="13">
        <f t="shared" si="0"/>
        <v>522899</v>
      </c>
      <c r="G4" s="13">
        <f t="shared" si="0"/>
        <v>451693</v>
      </c>
      <c r="H4" s="13">
        <f t="shared" si="0"/>
        <v>414271</v>
      </c>
      <c r="I4" s="13">
        <f t="shared" si="0"/>
        <v>388570</v>
      </c>
      <c r="J4" s="13">
        <f t="shared" si="0"/>
        <v>463662</v>
      </c>
      <c r="K4" s="13">
        <f t="shared" si="0"/>
        <v>379568</v>
      </c>
      <c r="L4" s="13">
        <f t="shared" si="0"/>
        <v>389906</v>
      </c>
      <c r="M4" s="13">
        <f t="shared" si="0"/>
        <v>400074</v>
      </c>
      <c r="N4" s="13">
        <f t="shared" si="0"/>
        <v>385497</v>
      </c>
      <c r="O4" s="13">
        <f t="shared" si="0"/>
        <v>355001</v>
      </c>
      <c r="P4" s="13">
        <f t="shared" si="0"/>
        <v>376552</v>
      </c>
      <c r="Q4" s="13">
        <f>SUM(Q5:Q8)</f>
        <v>358935</v>
      </c>
    </row>
    <row r="5" spans="1:17" ht="18" customHeight="1" x14ac:dyDescent="0.15">
      <c r="A5" s="11" t="s">
        <v>33</v>
      </c>
      <c r="B5" s="13"/>
      <c r="C5" s="13"/>
      <c r="D5" s="13">
        <v>5374</v>
      </c>
      <c r="E5" s="13">
        <v>5916</v>
      </c>
      <c r="F5" s="13">
        <v>5305</v>
      </c>
      <c r="G5" s="13">
        <v>5286</v>
      </c>
      <c r="H5" s="13">
        <v>5250</v>
      </c>
      <c r="I5" s="13">
        <v>7204</v>
      </c>
      <c r="J5" s="13">
        <v>7117</v>
      </c>
      <c r="K5" s="13">
        <v>7054</v>
      </c>
      <c r="L5" s="13">
        <v>7090</v>
      </c>
      <c r="M5" s="13">
        <v>7086</v>
      </c>
      <c r="N5" s="13">
        <v>7132</v>
      </c>
      <c r="O5" s="13">
        <v>6971</v>
      </c>
      <c r="P5" s="13">
        <v>6983</v>
      </c>
      <c r="Q5" s="13">
        <v>10330</v>
      </c>
    </row>
    <row r="6" spans="1:17" ht="18" customHeight="1" x14ac:dyDescent="0.15">
      <c r="A6" s="11" t="s">
        <v>34</v>
      </c>
      <c r="B6" s="14"/>
      <c r="C6" s="14"/>
      <c r="D6" s="14">
        <v>478894</v>
      </c>
      <c r="E6" s="14">
        <v>416978</v>
      </c>
      <c r="F6" s="14">
        <v>375343</v>
      </c>
      <c r="G6" s="14">
        <v>313617</v>
      </c>
      <c r="H6" s="14">
        <v>294891</v>
      </c>
      <c r="I6" s="14">
        <v>285550</v>
      </c>
      <c r="J6" s="14">
        <v>348573</v>
      </c>
      <c r="K6" s="14">
        <v>285457</v>
      </c>
      <c r="L6" s="14">
        <v>294517</v>
      </c>
      <c r="M6" s="14">
        <v>279928</v>
      </c>
      <c r="N6" s="14">
        <v>283133</v>
      </c>
      <c r="O6" s="14">
        <v>264408</v>
      </c>
      <c r="P6" s="14">
        <v>275528</v>
      </c>
      <c r="Q6" s="14">
        <v>232712</v>
      </c>
    </row>
    <row r="7" spans="1:17" ht="18" customHeight="1" x14ac:dyDescent="0.15">
      <c r="A7" s="11" t="s">
        <v>35</v>
      </c>
      <c r="B7" s="14"/>
      <c r="C7" s="14"/>
      <c r="D7" s="14">
        <v>17702</v>
      </c>
      <c r="E7" s="14">
        <v>18756</v>
      </c>
      <c r="F7" s="14">
        <v>18860</v>
      </c>
      <c r="G7" s="14">
        <v>20293</v>
      </c>
      <c r="H7" s="14">
        <v>22545</v>
      </c>
      <c r="I7" s="14">
        <v>22462</v>
      </c>
      <c r="J7" s="14">
        <v>21915</v>
      </c>
      <c r="K7" s="14">
        <v>22475</v>
      </c>
      <c r="L7" s="14">
        <v>23282</v>
      </c>
      <c r="M7" s="14">
        <v>24573</v>
      </c>
      <c r="N7" s="14">
        <v>24721</v>
      </c>
      <c r="O7" s="14">
        <v>24923</v>
      </c>
      <c r="P7" s="14">
        <v>24384</v>
      </c>
      <c r="Q7" s="14">
        <v>24634</v>
      </c>
    </row>
    <row r="8" spans="1:17" ht="18" customHeight="1" x14ac:dyDescent="0.15">
      <c r="A8" s="11" t="s">
        <v>36</v>
      </c>
      <c r="B8" s="14"/>
      <c r="C8" s="14"/>
      <c r="D8" s="14">
        <v>122491</v>
      </c>
      <c r="E8" s="14">
        <v>143486</v>
      </c>
      <c r="F8" s="14">
        <v>123391</v>
      </c>
      <c r="G8" s="14">
        <v>112497</v>
      </c>
      <c r="H8" s="14">
        <v>91585</v>
      </c>
      <c r="I8" s="14">
        <v>73354</v>
      </c>
      <c r="J8" s="14">
        <v>86057</v>
      </c>
      <c r="K8" s="14">
        <v>64582</v>
      </c>
      <c r="L8" s="14">
        <v>65017</v>
      </c>
      <c r="M8" s="14">
        <v>88487</v>
      </c>
      <c r="N8" s="14">
        <v>70511</v>
      </c>
      <c r="O8" s="14">
        <v>58699</v>
      </c>
      <c r="P8" s="14">
        <v>69657</v>
      </c>
      <c r="Q8" s="14">
        <v>91259</v>
      </c>
    </row>
    <row r="9" spans="1:17" ht="18" customHeight="1" x14ac:dyDescent="0.15">
      <c r="A9" s="11" t="s">
        <v>37</v>
      </c>
      <c r="B9" s="13"/>
      <c r="C9" s="13"/>
      <c r="D9" s="13">
        <v>385063</v>
      </c>
      <c r="E9" s="13">
        <v>438779</v>
      </c>
      <c r="F9" s="13">
        <v>466747</v>
      </c>
      <c r="G9" s="13">
        <v>475447</v>
      </c>
      <c r="H9" s="13">
        <v>493902</v>
      </c>
      <c r="I9" s="13">
        <v>534100</v>
      </c>
      <c r="J9" s="13">
        <v>627581</v>
      </c>
      <c r="K9" s="13">
        <v>657189</v>
      </c>
      <c r="L9" s="13">
        <v>669420</v>
      </c>
      <c r="M9" s="13">
        <v>773576</v>
      </c>
      <c r="N9" s="13">
        <v>721300</v>
      </c>
      <c r="O9" s="13">
        <v>775269</v>
      </c>
      <c r="P9" s="13">
        <v>813967</v>
      </c>
      <c r="Q9" s="13">
        <v>774624</v>
      </c>
    </row>
    <row r="10" spans="1:17" ht="18" customHeight="1" x14ac:dyDescent="0.15">
      <c r="A10" s="11" t="s">
        <v>38</v>
      </c>
      <c r="B10" s="13"/>
      <c r="C10" s="13"/>
      <c r="D10" s="13">
        <v>380889</v>
      </c>
      <c r="E10" s="13">
        <v>434600</v>
      </c>
      <c r="F10" s="13">
        <v>462568</v>
      </c>
      <c r="G10" s="13">
        <v>471268</v>
      </c>
      <c r="H10" s="13">
        <v>489698</v>
      </c>
      <c r="I10" s="13">
        <v>529916</v>
      </c>
      <c r="J10" s="13">
        <v>623336</v>
      </c>
      <c r="K10" s="13">
        <v>652944</v>
      </c>
      <c r="L10" s="13">
        <v>665175</v>
      </c>
      <c r="M10" s="13">
        <v>769331</v>
      </c>
      <c r="N10" s="13">
        <v>717055</v>
      </c>
      <c r="O10" s="13">
        <v>770947</v>
      </c>
      <c r="P10" s="13">
        <v>809926</v>
      </c>
      <c r="Q10" s="13">
        <v>770417</v>
      </c>
    </row>
    <row r="11" spans="1:17" ht="18" customHeight="1" x14ac:dyDescent="0.15">
      <c r="A11" s="11" t="s">
        <v>39</v>
      </c>
      <c r="B11" s="13"/>
      <c r="C11" s="13"/>
      <c r="D11" s="13">
        <v>13773</v>
      </c>
      <c r="E11" s="13">
        <v>14082</v>
      </c>
      <c r="F11" s="13">
        <v>14147</v>
      </c>
      <c r="G11" s="13">
        <v>14496</v>
      </c>
      <c r="H11" s="13">
        <v>14861</v>
      </c>
      <c r="I11" s="13">
        <v>14919</v>
      </c>
      <c r="J11" s="13">
        <v>15007</v>
      </c>
      <c r="K11" s="13">
        <v>15029</v>
      </c>
      <c r="L11" s="13">
        <v>15142</v>
      </c>
      <c r="M11" s="13">
        <v>15776</v>
      </c>
      <c r="N11" s="13">
        <v>16293</v>
      </c>
      <c r="O11" s="13">
        <v>17001</v>
      </c>
      <c r="P11" s="13">
        <v>17809</v>
      </c>
      <c r="Q11" s="13">
        <v>18186</v>
      </c>
    </row>
    <row r="12" spans="1:17" ht="18" customHeight="1" x14ac:dyDescent="0.15">
      <c r="A12" s="11" t="s">
        <v>40</v>
      </c>
      <c r="B12" s="13"/>
      <c r="C12" s="13"/>
      <c r="D12" s="13">
        <v>39638</v>
      </c>
      <c r="E12" s="13">
        <v>40462</v>
      </c>
      <c r="F12" s="13">
        <v>41115</v>
      </c>
      <c r="G12" s="13">
        <v>40637</v>
      </c>
      <c r="H12" s="13">
        <v>40807</v>
      </c>
      <c r="I12" s="13">
        <v>40329</v>
      </c>
      <c r="J12" s="13">
        <v>46982</v>
      </c>
      <c r="K12" s="13">
        <v>47681</v>
      </c>
      <c r="L12" s="13">
        <v>50353</v>
      </c>
      <c r="M12" s="13">
        <v>52132</v>
      </c>
      <c r="N12" s="13">
        <v>52575</v>
      </c>
      <c r="O12" s="13">
        <v>53294</v>
      </c>
      <c r="P12" s="13">
        <v>53073</v>
      </c>
      <c r="Q12" s="13">
        <v>54533</v>
      </c>
    </row>
    <row r="13" spans="1:17" ht="18" customHeight="1" x14ac:dyDescent="0.15">
      <c r="A13" s="11" t="s">
        <v>41</v>
      </c>
      <c r="B13" s="13"/>
      <c r="C13" s="13"/>
      <c r="D13" s="13">
        <v>337</v>
      </c>
      <c r="E13" s="13">
        <v>309</v>
      </c>
      <c r="F13" s="13">
        <v>287</v>
      </c>
      <c r="G13" s="13">
        <v>437</v>
      </c>
      <c r="H13" s="13">
        <v>420</v>
      </c>
      <c r="I13" s="13">
        <v>443</v>
      </c>
      <c r="J13" s="13">
        <v>401</v>
      </c>
      <c r="K13" s="13">
        <v>362</v>
      </c>
      <c r="L13" s="13">
        <v>345</v>
      </c>
      <c r="M13" s="13">
        <v>320</v>
      </c>
      <c r="N13" s="13">
        <v>363</v>
      </c>
      <c r="O13" s="13">
        <v>318</v>
      </c>
      <c r="P13" s="13">
        <v>403</v>
      </c>
      <c r="Q13" s="13">
        <v>379</v>
      </c>
    </row>
    <row r="14" spans="1:17" ht="18" customHeight="1" x14ac:dyDescent="0.15">
      <c r="A14" s="11" t="s">
        <v>42</v>
      </c>
      <c r="B14" s="13"/>
      <c r="C14" s="13"/>
      <c r="D14" s="13">
        <v>103490</v>
      </c>
      <c r="E14" s="13">
        <v>83314</v>
      </c>
      <c r="F14" s="13">
        <v>81379</v>
      </c>
      <c r="G14" s="13">
        <v>79256</v>
      </c>
      <c r="H14" s="13">
        <v>43402</v>
      </c>
      <c r="I14" s="13">
        <v>42632</v>
      </c>
      <c r="J14" s="13">
        <v>42163</v>
      </c>
      <c r="K14" s="13">
        <v>16464</v>
      </c>
      <c r="L14" s="13">
        <v>16986</v>
      </c>
      <c r="M14" s="13">
        <v>15404</v>
      </c>
      <c r="N14" s="13">
        <v>14046</v>
      </c>
      <c r="O14" s="13">
        <v>2043</v>
      </c>
      <c r="P14" s="13">
        <v>0</v>
      </c>
      <c r="Q14" s="13">
        <v>1</v>
      </c>
    </row>
    <row r="15" spans="1:17" ht="18" customHeight="1" x14ac:dyDescent="0.15">
      <c r="A15" s="11" t="s">
        <v>43</v>
      </c>
      <c r="B15" s="13"/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2</v>
      </c>
    </row>
    <row r="16" spans="1:17" ht="18" customHeight="1" x14ac:dyDescent="0.15">
      <c r="A16" s="11" t="s">
        <v>44</v>
      </c>
      <c r="B16" s="13"/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2</v>
      </c>
    </row>
    <row r="17" spans="1:17" ht="18" customHeight="1" x14ac:dyDescent="0.15">
      <c r="A17" s="11" t="s">
        <v>45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4</v>
      </c>
      <c r="P17" s="14">
        <f t="shared" si="1"/>
        <v>4</v>
      </c>
      <c r="Q17" s="14">
        <f>SUM(Q18:Q21)</f>
        <v>8</v>
      </c>
    </row>
    <row r="18" spans="1:17" ht="18" customHeight="1" x14ac:dyDescent="0.15">
      <c r="A18" s="11" t="s">
        <v>46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1</v>
      </c>
      <c r="Q18" s="14">
        <v>2</v>
      </c>
    </row>
    <row r="19" spans="1:17" ht="18" customHeight="1" x14ac:dyDescent="0.15">
      <c r="A19" s="11" t="s">
        <v>47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1</v>
      </c>
      <c r="Q19" s="13">
        <v>2</v>
      </c>
    </row>
    <row r="20" spans="1:17" ht="18" customHeight="1" x14ac:dyDescent="0.15">
      <c r="A20" s="11" t="s">
        <v>48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</v>
      </c>
      <c r="P20" s="13">
        <v>1</v>
      </c>
      <c r="Q20" s="13">
        <v>2</v>
      </c>
    </row>
    <row r="21" spans="1:17" ht="18" customHeight="1" x14ac:dyDescent="0.15">
      <c r="A21" s="11" t="s">
        <v>49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1</v>
      </c>
      <c r="Q21" s="13">
        <v>2</v>
      </c>
    </row>
    <row r="22" spans="1:17" ht="18" customHeight="1" x14ac:dyDescent="0.15">
      <c r="A22" s="11" t="s">
        <v>50</v>
      </c>
      <c r="B22" s="14">
        <f t="shared" ref="B22:P22" si="2">+B4+B9+B11+B12+B13+B14+B15+B16+B17</f>
        <v>0</v>
      </c>
      <c r="C22" s="14">
        <f t="shared" si="2"/>
        <v>0</v>
      </c>
      <c r="D22" s="14">
        <f t="shared" si="2"/>
        <v>1166762</v>
      </c>
      <c r="E22" s="14">
        <f t="shared" si="2"/>
        <v>1162082</v>
      </c>
      <c r="F22" s="14">
        <f t="shared" si="2"/>
        <v>1126574</v>
      </c>
      <c r="G22" s="14">
        <f t="shared" si="2"/>
        <v>1061966</v>
      </c>
      <c r="H22" s="14">
        <f t="shared" si="2"/>
        <v>1007663</v>
      </c>
      <c r="I22" s="14">
        <f t="shared" si="2"/>
        <v>1020993</v>
      </c>
      <c r="J22" s="14">
        <f t="shared" si="2"/>
        <v>1195796</v>
      </c>
      <c r="K22" s="14">
        <f t="shared" si="2"/>
        <v>1116293</v>
      </c>
      <c r="L22" s="14">
        <f t="shared" si="2"/>
        <v>1142152</v>
      </c>
      <c r="M22" s="14">
        <f t="shared" si="2"/>
        <v>1257282</v>
      </c>
      <c r="N22" s="14">
        <f t="shared" si="2"/>
        <v>1190074</v>
      </c>
      <c r="O22" s="14">
        <f t="shared" si="2"/>
        <v>1202932</v>
      </c>
      <c r="P22" s="14">
        <f t="shared" si="2"/>
        <v>1261810</v>
      </c>
      <c r="Q22" s="14">
        <f>+Q4+Q9+Q11+Q12+Q13+Q14+Q15+Q16+Q17</f>
        <v>1206670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83</v>
      </c>
      <c r="M30" s="55" t="str">
        <f>[2]財政指標!$M$1</f>
        <v>粟野町</v>
      </c>
      <c r="P30" s="55"/>
      <c r="Q30" s="55" t="str">
        <f>[2]財政指標!$M$1</f>
        <v>粟野町</v>
      </c>
    </row>
    <row r="31" spans="1:17" ht="18" customHeight="1" x14ac:dyDescent="0.15"/>
    <row r="32" spans="1:17" s="90" customFormat="1" ht="18" customHeight="1" x14ac:dyDescent="0.15">
      <c r="A32" s="89"/>
      <c r="B32" s="89" t="s">
        <v>169</v>
      </c>
      <c r="C32" s="89" t="s">
        <v>170</v>
      </c>
      <c r="D32" s="89" t="s">
        <v>172</v>
      </c>
      <c r="E32" s="89" t="s">
        <v>174</v>
      </c>
      <c r="F32" s="89" t="s">
        <v>176</v>
      </c>
      <c r="G32" s="89" t="s">
        <v>178</v>
      </c>
      <c r="H32" s="89" t="s">
        <v>180</v>
      </c>
      <c r="I32" s="89" t="s">
        <v>182</v>
      </c>
      <c r="J32" s="82" t="s">
        <v>184</v>
      </c>
      <c r="K32" s="82" t="s">
        <v>186</v>
      </c>
      <c r="L32" s="89" t="s">
        <v>188</v>
      </c>
      <c r="M32" s="89" t="s">
        <v>190</v>
      </c>
      <c r="N32" s="89" t="s">
        <v>192</v>
      </c>
      <c r="O32" s="70" t="s">
        <v>194</v>
      </c>
      <c r="P32" s="70" t="s">
        <v>196</v>
      </c>
      <c r="Q32" s="70" t="s">
        <v>161</v>
      </c>
    </row>
    <row r="33" spans="1:17" ht="18" customHeight="1" x14ac:dyDescent="0.15">
      <c r="A33" s="11" t="s">
        <v>32</v>
      </c>
      <c r="B33" s="25" t="e">
        <f t="shared" ref="B33:C49" si="3">B4/B$22*100</f>
        <v>#DIV/0!</v>
      </c>
      <c r="C33" s="25" t="e">
        <f t="shared" si="3"/>
        <v>#DIV/0!</v>
      </c>
      <c r="D33" s="25">
        <f t="shared" ref="D33:Q48" si="4">D4/D$22*100</f>
        <v>53.520855152978932</v>
      </c>
      <c r="E33" s="25">
        <f t="shared" si="4"/>
        <v>50.352384771470518</v>
      </c>
      <c r="F33" s="25">
        <f t="shared" si="4"/>
        <v>46.414971408891027</v>
      </c>
      <c r="G33" s="25">
        <f t="shared" si="4"/>
        <v>42.533659269694134</v>
      </c>
      <c r="H33" s="25">
        <f t="shared" si="4"/>
        <v>41.112058297268035</v>
      </c>
      <c r="I33" s="25">
        <f t="shared" si="4"/>
        <v>38.058047410707033</v>
      </c>
      <c r="J33" s="25">
        <f t="shared" si="4"/>
        <v>38.774339435823499</v>
      </c>
      <c r="K33" s="25">
        <f t="shared" si="4"/>
        <v>34.002542343273674</v>
      </c>
      <c r="L33" s="25">
        <f t="shared" si="4"/>
        <v>34.137838046074428</v>
      </c>
      <c r="M33" s="25">
        <f t="shared" si="4"/>
        <v>31.820546225906359</v>
      </c>
      <c r="N33" s="25">
        <f t="shared" si="4"/>
        <v>32.392691546912211</v>
      </c>
      <c r="O33" s="25">
        <f t="shared" si="4"/>
        <v>29.511310697529037</v>
      </c>
      <c r="P33" s="25">
        <f t="shared" si="4"/>
        <v>29.842210792433093</v>
      </c>
      <c r="Q33" s="25">
        <f t="shared" si="4"/>
        <v>29.745912304109655</v>
      </c>
    </row>
    <row r="34" spans="1:17" ht="18" customHeight="1" x14ac:dyDescent="0.15">
      <c r="A34" s="11" t="s">
        <v>33</v>
      </c>
      <c r="B34" s="25" t="e">
        <f t="shared" si="3"/>
        <v>#DIV/0!</v>
      </c>
      <c r="C34" s="25" t="e">
        <f t="shared" si="3"/>
        <v>#DIV/0!</v>
      </c>
      <c r="D34" s="25">
        <f t="shared" si="4"/>
        <v>0.46059093456934663</v>
      </c>
      <c r="E34" s="25">
        <f t="shared" si="4"/>
        <v>0.50908627790465732</v>
      </c>
      <c r="F34" s="25">
        <f t="shared" si="4"/>
        <v>0.4708967187242028</v>
      </c>
      <c r="G34" s="25">
        <f t="shared" si="4"/>
        <v>0.49775604868705775</v>
      </c>
      <c r="H34" s="25">
        <f t="shared" si="4"/>
        <v>0.5210075193789987</v>
      </c>
      <c r="I34" s="25">
        <f t="shared" si="4"/>
        <v>0.70558759952320926</v>
      </c>
      <c r="J34" s="25">
        <f t="shared" si="4"/>
        <v>0.59516840665130166</v>
      </c>
      <c r="K34" s="25">
        <f t="shared" si="4"/>
        <v>0.63191294758634164</v>
      </c>
      <c r="L34" s="25">
        <f t="shared" si="4"/>
        <v>0.62075800769074518</v>
      </c>
      <c r="M34" s="25">
        <f t="shared" si="4"/>
        <v>0.5635967110003961</v>
      </c>
      <c r="N34" s="25">
        <f t="shared" si="4"/>
        <v>0.59929046429045585</v>
      </c>
      <c r="O34" s="25">
        <f t="shared" si="4"/>
        <v>0.57950075315977956</v>
      </c>
      <c r="P34" s="25">
        <f t="shared" si="4"/>
        <v>0.55341136938207813</v>
      </c>
      <c r="Q34" s="25">
        <f t="shared" si="4"/>
        <v>0.85607498321827835</v>
      </c>
    </row>
    <row r="35" spans="1:17" ht="18" customHeight="1" x14ac:dyDescent="0.15">
      <c r="A35" s="11" t="s">
        <v>34</v>
      </c>
      <c r="B35" s="25" t="e">
        <f t="shared" si="3"/>
        <v>#DIV/0!</v>
      </c>
      <c r="C35" s="25" t="e">
        <f t="shared" si="3"/>
        <v>#DIV/0!</v>
      </c>
      <c r="D35" s="25">
        <f t="shared" si="4"/>
        <v>41.04470320425245</v>
      </c>
      <c r="E35" s="25">
        <f t="shared" si="4"/>
        <v>35.881977347553793</v>
      </c>
      <c r="F35" s="25">
        <f t="shared" si="4"/>
        <v>33.317207746672658</v>
      </c>
      <c r="G35" s="25">
        <f t="shared" si="4"/>
        <v>29.531736420940032</v>
      </c>
      <c r="H35" s="25">
        <f t="shared" si="4"/>
        <v>29.264843504227105</v>
      </c>
      <c r="I35" s="25">
        <f t="shared" si="4"/>
        <v>27.967870494704666</v>
      </c>
      <c r="J35" s="25">
        <f t="shared" si="4"/>
        <v>29.149871717249432</v>
      </c>
      <c r="K35" s="25">
        <f t="shared" si="4"/>
        <v>25.571870467699785</v>
      </c>
      <c r="L35" s="25">
        <f t="shared" si="4"/>
        <v>25.78614755304023</v>
      </c>
      <c r="M35" s="25">
        <f t="shared" si="4"/>
        <v>22.26453572070546</v>
      </c>
      <c r="N35" s="25">
        <f t="shared" si="4"/>
        <v>23.791209622258783</v>
      </c>
      <c r="O35" s="25">
        <f t="shared" si="4"/>
        <v>21.980294813006886</v>
      </c>
      <c r="P35" s="25">
        <f t="shared" si="4"/>
        <v>21.835934094673526</v>
      </c>
      <c r="Q35" s="25">
        <f t="shared" si="4"/>
        <v>19.285471587095063</v>
      </c>
    </row>
    <row r="36" spans="1:17" ht="18" customHeight="1" x14ac:dyDescent="0.15">
      <c r="A36" s="11" t="s">
        <v>35</v>
      </c>
      <c r="B36" s="25" t="e">
        <f t="shared" si="3"/>
        <v>#DIV/0!</v>
      </c>
      <c r="C36" s="25" t="e">
        <f t="shared" si="3"/>
        <v>#DIV/0!</v>
      </c>
      <c r="D36" s="25">
        <f t="shared" si="4"/>
        <v>1.5171903095918446</v>
      </c>
      <c r="E36" s="25">
        <f t="shared" si="4"/>
        <v>1.6139997005374835</v>
      </c>
      <c r="F36" s="25">
        <f t="shared" si="4"/>
        <v>1.6741021894700214</v>
      </c>
      <c r="G36" s="25">
        <f t="shared" si="4"/>
        <v>1.9108898024983851</v>
      </c>
      <c r="H36" s="25">
        <f t="shared" si="4"/>
        <v>2.2373551475046716</v>
      </c>
      <c r="I36" s="25">
        <f t="shared" si="4"/>
        <v>2.200015083355126</v>
      </c>
      <c r="J36" s="25">
        <f t="shared" si="4"/>
        <v>1.8326704554957534</v>
      </c>
      <c r="K36" s="25">
        <f t="shared" si="4"/>
        <v>2.013360291608028</v>
      </c>
      <c r="L36" s="25">
        <f t="shared" si="4"/>
        <v>2.0384327129839113</v>
      </c>
      <c r="M36" s="25">
        <f t="shared" si="4"/>
        <v>1.9544541320085711</v>
      </c>
      <c r="N36" s="25">
        <f t="shared" si="4"/>
        <v>2.0772657834722885</v>
      </c>
      <c r="O36" s="25">
        <f t="shared" si="4"/>
        <v>2.0718544356621988</v>
      </c>
      <c r="P36" s="25">
        <f t="shared" si="4"/>
        <v>1.9324620980971781</v>
      </c>
      <c r="Q36" s="25">
        <f t="shared" si="4"/>
        <v>2.0414860732428917</v>
      </c>
    </row>
    <row r="37" spans="1:17" ht="18" customHeight="1" x14ac:dyDescent="0.15">
      <c r="A37" s="11" t="s">
        <v>36</v>
      </c>
      <c r="B37" s="25" t="e">
        <f t="shared" si="3"/>
        <v>#DIV/0!</v>
      </c>
      <c r="C37" s="25" t="e">
        <f t="shared" si="3"/>
        <v>#DIV/0!</v>
      </c>
      <c r="D37" s="25">
        <f t="shared" si="4"/>
        <v>10.498370704565284</v>
      </c>
      <c r="E37" s="25">
        <f t="shared" si="4"/>
        <v>12.347321445474588</v>
      </c>
      <c r="F37" s="25">
        <f t="shared" si="4"/>
        <v>10.952764754024148</v>
      </c>
      <c r="G37" s="25">
        <f t="shared" si="4"/>
        <v>10.59327699756866</v>
      </c>
      <c r="H37" s="25">
        <f t="shared" si="4"/>
        <v>9.0888521261572564</v>
      </c>
      <c r="I37" s="25">
        <f t="shared" si="4"/>
        <v>7.1845742331240272</v>
      </c>
      <c r="J37" s="25">
        <f t="shared" si="4"/>
        <v>7.196628856427016</v>
      </c>
      <c r="K37" s="25">
        <f t="shared" si="4"/>
        <v>5.7853986363795169</v>
      </c>
      <c r="L37" s="25">
        <f t="shared" si="4"/>
        <v>5.6924997723595459</v>
      </c>
      <c r="M37" s="25">
        <f t="shared" si="4"/>
        <v>7.0379596621919349</v>
      </c>
      <c r="N37" s="25">
        <f t="shared" si="4"/>
        <v>5.9249256768906804</v>
      </c>
      <c r="O37" s="25">
        <f t="shared" si="4"/>
        <v>4.8796606957001725</v>
      </c>
      <c r="P37" s="25">
        <f t="shared" si="4"/>
        <v>5.5204032302803112</v>
      </c>
      <c r="Q37" s="25">
        <f t="shared" si="4"/>
        <v>7.5628796605534232</v>
      </c>
    </row>
    <row r="38" spans="1:17" ht="18" customHeight="1" x14ac:dyDescent="0.15">
      <c r="A38" s="11" t="s">
        <v>37</v>
      </c>
      <c r="B38" s="25" t="e">
        <f t="shared" si="3"/>
        <v>#DIV/0!</v>
      </c>
      <c r="C38" s="25" t="e">
        <f t="shared" si="3"/>
        <v>#DIV/0!</v>
      </c>
      <c r="D38" s="25">
        <f t="shared" si="4"/>
        <v>33.002703207680746</v>
      </c>
      <c r="E38" s="25">
        <f t="shared" si="4"/>
        <v>37.758006749953957</v>
      </c>
      <c r="F38" s="25">
        <f t="shared" si="4"/>
        <v>41.43065613088887</v>
      </c>
      <c r="G38" s="25">
        <f t="shared" si="4"/>
        <v>44.770454044668092</v>
      </c>
      <c r="H38" s="25">
        <f t="shared" si="4"/>
        <v>49.014601111681188</v>
      </c>
      <c r="I38" s="25">
        <f t="shared" si="4"/>
        <v>52.311818004628833</v>
      </c>
      <c r="J38" s="25">
        <f t="shared" si="4"/>
        <v>52.482279586150149</v>
      </c>
      <c r="K38" s="25">
        <f t="shared" si="4"/>
        <v>58.87244657092716</v>
      </c>
      <c r="L38" s="25">
        <f t="shared" si="4"/>
        <v>58.610412624589372</v>
      </c>
      <c r="M38" s="25">
        <f t="shared" si="4"/>
        <v>61.527644553886873</v>
      </c>
      <c r="N38" s="25">
        <f t="shared" si="4"/>
        <v>60.609676373065881</v>
      </c>
      <c r="O38" s="25">
        <f t="shared" si="4"/>
        <v>64.448281365862741</v>
      </c>
      <c r="P38" s="25">
        <f t="shared" si="4"/>
        <v>64.507889460378337</v>
      </c>
      <c r="Q38" s="25">
        <f t="shared" si="4"/>
        <v>64.195181781265802</v>
      </c>
    </row>
    <row r="39" spans="1:17" ht="18" customHeight="1" x14ac:dyDescent="0.15">
      <c r="A39" s="11" t="s">
        <v>38</v>
      </c>
      <c r="B39" s="25" t="e">
        <f t="shared" si="3"/>
        <v>#DIV/0!</v>
      </c>
      <c r="C39" s="25" t="e">
        <f t="shared" si="3"/>
        <v>#DIV/0!</v>
      </c>
      <c r="D39" s="25">
        <f t="shared" si="4"/>
        <v>32.644961011757324</v>
      </c>
      <c r="E39" s="25">
        <f t="shared" si="4"/>
        <v>37.39839357291482</v>
      </c>
      <c r="F39" s="25">
        <f t="shared" si="4"/>
        <v>41.059708461228468</v>
      </c>
      <c r="G39" s="25">
        <f t="shared" si="4"/>
        <v>44.376938621387126</v>
      </c>
      <c r="H39" s="25">
        <f t="shared" si="4"/>
        <v>48.597398138067987</v>
      </c>
      <c r="I39" s="25">
        <f t="shared" si="4"/>
        <v>51.902020875755269</v>
      </c>
      <c r="J39" s="25">
        <f t="shared" si="4"/>
        <v>52.127285925024005</v>
      </c>
      <c r="K39" s="25">
        <f t="shared" si="4"/>
        <v>58.49217006646105</v>
      </c>
      <c r="L39" s="25">
        <f t="shared" si="4"/>
        <v>58.238745806162406</v>
      </c>
      <c r="M39" s="25">
        <f t="shared" si="4"/>
        <v>61.190011469185116</v>
      </c>
      <c r="N39" s="25">
        <f t="shared" si="4"/>
        <v>60.252975865366352</v>
      </c>
      <c r="O39" s="25">
        <f t="shared" si="4"/>
        <v>64.08899256150805</v>
      </c>
      <c r="P39" s="25">
        <f t="shared" si="4"/>
        <v>64.187635222418592</v>
      </c>
      <c r="Q39" s="25">
        <f t="shared" si="4"/>
        <v>63.846536335534985</v>
      </c>
    </row>
    <row r="40" spans="1:17" ht="18" customHeight="1" x14ac:dyDescent="0.15">
      <c r="A40" s="11" t="s">
        <v>39</v>
      </c>
      <c r="B40" s="25" t="e">
        <f t="shared" si="3"/>
        <v>#DIV/0!</v>
      </c>
      <c r="C40" s="25" t="e">
        <f t="shared" si="3"/>
        <v>#DIV/0!</v>
      </c>
      <c r="D40" s="25">
        <f t="shared" si="4"/>
        <v>1.1804463978086361</v>
      </c>
      <c r="E40" s="25">
        <f t="shared" si="4"/>
        <v>1.2117905621117959</v>
      </c>
      <c r="F40" s="25">
        <f t="shared" si="4"/>
        <v>1.2557541714969456</v>
      </c>
      <c r="G40" s="25">
        <f t="shared" si="4"/>
        <v>1.365015452472113</v>
      </c>
      <c r="H40" s="25">
        <f t="shared" si="4"/>
        <v>1.4747986181888191</v>
      </c>
      <c r="I40" s="25">
        <f t="shared" si="4"/>
        <v>1.4612245137821709</v>
      </c>
      <c r="J40" s="25">
        <f t="shared" si="4"/>
        <v>1.2549799464122644</v>
      </c>
      <c r="K40" s="25">
        <f t="shared" si="4"/>
        <v>1.3463311155762869</v>
      </c>
      <c r="L40" s="25">
        <f t="shared" si="4"/>
        <v>1.3257429834207706</v>
      </c>
      <c r="M40" s="25">
        <f t="shared" si="4"/>
        <v>1.2547702106607745</v>
      </c>
      <c r="N40" s="25">
        <f t="shared" si="4"/>
        <v>1.3690745281385863</v>
      </c>
      <c r="O40" s="25">
        <f t="shared" si="4"/>
        <v>1.4132968447094267</v>
      </c>
      <c r="P40" s="25">
        <f t="shared" si="4"/>
        <v>1.4113852323249936</v>
      </c>
      <c r="Q40" s="25">
        <f t="shared" si="4"/>
        <v>1.5071229085002529</v>
      </c>
    </row>
    <row r="41" spans="1:17" ht="18" customHeight="1" x14ac:dyDescent="0.15">
      <c r="A41" s="11" t="s">
        <v>40</v>
      </c>
      <c r="B41" s="25" t="e">
        <f t="shared" si="3"/>
        <v>#DIV/0!</v>
      </c>
      <c r="C41" s="25" t="e">
        <f t="shared" si="3"/>
        <v>#DIV/0!</v>
      </c>
      <c r="D41" s="25">
        <f t="shared" si="4"/>
        <v>3.3972652520394044</v>
      </c>
      <c r="E41" s="25">
        <f t="shared" si="4"/>
        <v>3.4818541204493312</v>
      </c>
      <c r="F41" s="25">
        <f t="shared" si="4"/>
        <v>3.6495605259840898</v>
      </c>
      <c r="G41" s="25">
        <f t="shared" si="4"/>
        <v>3.8265820186333648</v>
      </c>
      <c r="H41" s="25">
        <f t="shared" si="4"/>
        <v>4.0496673987235807</v>
      </c>
      <c r="I41" s="25">
        <f t="shared" si="4"/>
        <v>3.9499781095462949</v>
      </c>
      <c r="J41" s="25">
        <f t="shared" si="4"/>
        <v>3.9289310216792828</v>
      </c>
      <c r="K41" s="25">
        <f t="shared" si="4"/>
        <v>4.2713696135333645</v>
      </c>
      <c r="L41" s="25">
        <f t="shared" si="4"/>
        <v>4.4086076108959222</v>
      </c>
      <c r="M41" s="25">
        <f t="shared" si="4"/>
        <v>4.1464047047519967</v>
      </c>
      <c r="N41" s="25">
        <f t="shared" si="4"/>
        <v>4.4177925070205717</v>
      </c>
      <c r="O41" s="25">
        <f t="shared" si="4"/>
        <v>4.4303418647105577</v>
      </c>
      <c r="P41" s="25">
        <f t="shared" si="4"/>
        <v>4.2061007600193374</v>
      </c>
      <c r="Q41" s="25">
        <f t="shared" si="4"/>
        <v>4.5192969080195908</v>
      </c>
    </row>
    <row r="42" spans="1:17" ht="18" customHeight="1" x14ac:dyDescent="0.15">
      <c r="A42" s="11" t="s">
        <v>41</v>
      </c>
      <c r="B42" s="25" t="e">
        <f t="shared" si="3"/>
        <v>#DIV/0!</v>
      </c>
      <c r="C42" s="25" t="e">
        <f t="shared" si="3"/>
        <v>#DIV/0!</v>
      </c>
      <c r="D42" s="25">
        <f t="shared" si="4"/>
        <v>2.888335410306472E-2</v>
      </c>
      <c r="E42" s="25">
        <f t="shared" si="4"/>
        <v>2.6590206198874089E-2</v>
      </c>
      <c r="F42" s="25">
        <f t="shared" si="4"/>
        <v>2.5475468100630762E-2</v>
      </c>
      <c r="G42" s="25">
        <f t="shared" si="4"/>
        <v>4.1150093317488506E-2</v>
      </c>
      <c r="H42" s="25">
        <f t="shared" si="4"/>
        <v>4.1680601550319898E-2</v>
      </c>
      <c r="I42" s="25">
        <f t="shared" si="4"/>
        <v>4.3389131952912503E-2</v>
      </c>
      <c r="J42" s="25">
        <f t="shared" si="4"/>
        <v>3.3534147965037515E-2</v>
      </c>
      <c r="K42" s="25">
        <f t="shared" si="4"/>
        <v>3.242876198274109E-2</v>
      </c>
      <c r="L42" s="25">
        <f t="shared" si="4"/>
        <v>3.0206137186644163E-2</v>
      </c>
      <c r="M42" s="25">
        <f t="shared" si="4"/>
        <v>2.5451728410969057E-2</v>
      </c>
      <c r="N42" s="25">
        <f t="shared" si="4"/>
        <v>3.050230489868697E-2</v>
      </c>
      <c r="O42" s="25">
        <f t="shared" si="4"/>
        <v>2.6435409482830283E-2</v>
      </c>
      <c r="P42" s="25">
        <f t="shared" si="4"/>
        <v>3.1938247438203851E-2</v>
      </c>
      <c r="Q42" s="25">
        <f t="shared" si="4"/>
        <v>3.1408753014494431E-2</v>
      </c>
    </row>
    <row r="43" spans="1:17" ht="18" customHeight="1" x14ac:dyDescent="0.15">
      <c r="A43" s="11" t="s">
        <v>42</v>
      </c>
      <c r="B43" s="25" t="e">
        <f t="shared" si="3"/>
        <v>#DIV/0!</v>
      </c>
      <c r="C43" s="25" t="e">
        <f t="shared" si="3"/>
        <v>#DIV/0!</v>
      </c>
      <c r="D43" s="25">
        <f t="shared" si="4"/>
        <v>8.8698466353892229</v>
      </c>
      <c r="E43" s="25">
        <f t="shared" si="4"/>
        <v>7.1693735898155211</v>
      </c>
      <c r="F43" s="25">
        <f t="shared" si="4"/>
        <v>7.2235822946384349</v>
      </c>
      <c r="G43" s="25">
        <f t="shared" si="4"/>
        <v>7.4631391212148044</v>
      </c>
      <c r="H43" s="25">
        <f t="shared" si="4"/>
        <v>4.307193972588057</v>
      </c>
      <c r="I43" s="25">
        <f t="shared" si="4"/>
        <v>4.1755428293827679</v>
      </c>
      <c r="J43" s="25">
        <f t="shared" si="4"/>
        <v>3.5259358619697672</v>
      </c>
      <c r="K43" s="25">
        <f t="shared" si="4"/>
        <v>1.4748815947067662</v>
      </c>
      <c r="L43" s="25">
        <f t="shared" si="4"/>
        <v>1.4871925978328628</v>
      </c>
      <c r="M43" s="25">
        <f t="shared" si="4"/>
        <v>1.2251825763830231</v>
      </c>
      <c r="N43" s="25">
        <f t="shared" si="4"/>
        <v>1.1802627399640695</v>
      </c>
      <c r="O43" s="25">
        <f t="shared" si="4"/>
        <v>0.16983503639440967</v>
      </c>
      <c r="P43" s="25">
        <f t="shared" si="4"/>
        <v>0</v>
      </c>
      <c r="Q43" s="25">
        <f t="shared" si="4"/>
        <v>8.2872699246687166E-5</v>
      </c>
    </row>
    <row r="44" spans="1:17" ht="18" customHeight="1" x14ac:dyDescent="0.15">
      <c r="A44" s="11" t="s">
        <v>43</v>
      </c>
      <c r="B44" s="25" t="e">
        <f t="shared" si="3"/>
        <v>#DIV/0!</v>
      </c>
      <c r="C44" s="25" t="e">
        <f t="shared" si="3"/>
        <v>#DIV/0!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8.3130218499466308E-5</v>
      </c>
      <c r="P44" s="25">
        <f t="shared" si="4"/>
        <v>7.9251234337974824E-5</v>
      </c>
      <c r="Q44" s="25">
        <f t="shared" si="4"/>
        <v>1.6574539849337433E-4</v>
      </c>
    </row>
    <row r="45" spans="1:17" ht="18" customHeight="1" x14ac:dyDescent="0.15">
      <c r="A45" s="11" t="s">
        <v>44</v>
      </c>
      <c r="B45" s="25" t="e">
        <f t="shared" si="3"/>
        <v>#DIV/0!</v>
      </c>
      <c r="C45" s="25" t="e">
        <f t="shared" si="3"/>
        <v>#DIV/0!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8.3130218499466308E-5</v>
      </c>
      <c r="P45" s="25">
        <f t="shared" si="4"/>
        <v>7.9251234337974824E-5</v>
      </c>
      <c r="Q45" s="25">
        <f t="shared" si="4"/>
        <v>1.6574539849337433E-4</v>
      </c>
    </row>
    <row r="46" spans="1:17" ht="18" customHeight="1" x14ac:dyDescent="0.15">
      <c r="A46" s="11" t="s">
        <v>45</v>
      </c>
      <c r="B46" s="25" t="e">
        <f t="shared" si="3"/>
        <v>#DIV/0!</v>
      </c>
      <c r="C46" s="25" t="e">
        <f t="shared" si="3"/>
        <v>#DIV/0!</v>
      </c>
      <c r="D46" s="25">
        <f t="shared" si="4"/>
        <v>0</v>
      </c>
      <c r="E46" s="25">
        <f t="shared" si="4"/>
        <v>0</v>
      </c>
      <c r="F46" s="25">
        <f t="shared" si="4"/>
        <v>0</v>
      </c>
      <c r="G46" s="25">
        <f t="shared" si="4"/>
        <v>0</v>
      </c>
      <c r="H46" s="25">
        <f t="shared" si="4"/>
        <v>0</v>
      </c>
      <c r="I46" s="25">
        <f t="shared" si="4"/>
        <v>0</v>
      </c>
      <c r="J46" s="25">
        <f t="shared" si="4"/>
        <v>0</v>
      </c>
      <c r="K46" s="25">
        <f t="shared" si="4"/>
        <v>0</v>
      </c>
      <c r="L46" s="25">
        <f t="shared" si="4"/>
        <v>0</v>
      </c>
      <c r="M46" s="25">
        <f t="shared" si="4"/>
        <v>0</v>
      </c>
      <c r="N46" s="25">
        <f t="shared" si="4"/>
        <v>0</v>
      </c>
      <c r="O46" s="25">
        <f t="shared" si="4"/>
        <v>3.3252087399786523E-4</v>
      </c>
      <c r="P46" s="25">
        <f t="shared" si="4"/>
        <v>3.1700493735189929E-4</v>
      </c>
      <c r="Q46" s="25">
        <f t="shared" si="4"/>
        <v>6.6298159397349733E-4</v>
      </c>
    </row>
    <row r="47" spans="1:17" ht="18" customHeight="1" x14ac:dyDescent="0.15">
      <c r="A47" s="11" t="s">
        <v>46</v>
      </c>
      <c r="B47" s="25" t="e">
        <f t="shared" si="3"/>
        <v>#DIV/0!</v>
      </c>
      <c r="C47" s="25" t="e">
        <f t="shared" si="3"/>
        <v>#DIV/0!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8.3130218499466308E-5</v>
      </c>
      <c r="P47" s="25">
        <f t="shared" si="4"/>
        <v>7.9251234337974824E-5</v>
      </c>
      <c r="Q47" s="25">
        <f t="shared" si="4"/>
        <v>1.6574539849337433E-4</v>
      </c>
    </row>
    <row r="48" spans="1:17" ht="18" customHeight="1" x14ac:dyDescent="0.15">
      <c r="A48" s="11" t="s">
        <v>47</v>
      </c>
      <c r="B48" s="25" t="e">
        <f t="shared" si="3"/>
        <v>#DIV/0!</v>
      </c>
      <c r="C48" s="25" t="e">
        <f t="shared" si="3"/>
        <v>#DIV/0!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8.3130218499466308E-5</v>
      </c>
      <c r="P48" s="25">
        <f t="shared" si="4"/>
        <v>7.9251234337974824E-5</v>
      </c>
      <c r="Q48" s="25">
        <f t="shared" si="4"/>
        <v>1.6574539849337433E-4</v>
      </c>
    </row>
    <row r="49" spans="1:17" ht="18" customHeight="1" x14ac:dyDescent="0.15">
      <c r="A49" s="11" t="s">
        <v>48</v>
      </c>
      <c r="B49" s="25" t="e">
        <f t="shared" si="3"/>
        <v>#DIV/0!</v>
      </c>
      <c r="C49" s="25" t="e">
        <f t="shared" si="3"/>
        <v>#DIV/0!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8.3130218499466308E-5</v>
      </c>
      <c r="P49" s="25">
        <f t="shared" si="5"/>
        <v>7.9251234337974824E-5</v>
      </c>
      <c r="Q49" s="25">
        <f t="shared" si="5"/>
        <v>1.6574539849337433E-4</v>
      </c>
    </row>
    <row r="50" spans="1:17" ht="18" customHeight="1" x14ac:dyDescent="0.15">
      <c r="A50" s="11" t="s">
        <v>49</v>
      </c>
      <c r="B50" s="25" t="e">
        <f t="shared" ref="B50:Q50" si="6">B21/B$22*100</f>
        <v>#DIV/0!</v>
      </c>
      <c r="C50" s="25" t="e">
        <f t="shared" si="6"/>
        <v>#DIV/0!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8.3130218499466308E-5</v>
      </c>
      <c r="P50" s="25">
        <f t="shared" si="6"/>
        <v>7.9251234337974824E-5</v>
      </c>
      <c r="Q50" s="25">
        <f t="shared" si="6"/>
        <v>1.6574539849337433E-4</v>
      </c>
    </row>
    <row r="51" spans="1:17" ht="18" customHeight="1" x14ac:dyDescent="0.15">
      <c r="A51" s="11" t="s">
        <v>50</v>
      </c>
      <c r="B51" s="26" t="e">
        <f>+B33+B38+B40+B41+B42+B43+B44+B45+B46</f>
        <v>#DIV/0!</v>
      </c>
      <c r="C51" s="26" t="e">
        <f>+C33+C38+C40+C41+C42+C43+C44+C45+C46</f>
        <v>#DIV/0!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</v>
      </c>
      <c r="G51" s="26">
        <f t="shared" si="7"/>
        <v>99.999999999999986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100</v>
      </c>
      <c r="N51" s="26">
        <f>+N33+N38+N40+N41+N42+N43+N44+N45+N46</f>
        <v>100.00000000000001</v>
      </c>
      <c r="O51" s="26">
        <f>+O33+O38+O40+O41+O42+O43+O44+O45+O46</f>
        <v>99.999999999999986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財政指標</vt:lpstr>
      <vt:lpstr>旧鹿沼市</vt:lpstr>
      <vt:lpstr>旧粟野町</vt:lpstr>
      <vt:lpstr>歳入</vt:lpstr>
      <vt:lpstr>歳入・旧鹿沼市</vt:lpstr>
      <vt:lpstr>歳入・旧粟野町</vt:lpstr>
      <vt:lpstr>税</vt:lpstr>
      <vt:lpstr>税・旧鹿沼市</vt:lpstr>
      <vt:lpstr>税・旧粟野町</vt:lpstr>
      <vt:lpstr>歳出（性質別）</vt:lpstr>
      <vt:lpstr>性質・旧鹿沼市</vt:lpstr>
      <vt:lpstr>性質・旧粟野町</vt:lpstr>
      <vt:lpstr>歳出（目的別）</vt:lpstr>
      <vt:lpstr>目的・旧鹿沼市</vt:lpstr>
      <vt:lpstr>目的・旧粟野町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2015-06-04T01:59:45Z</cp:lastPrinted>
  <dcterms:created xsi:type="dcterms:W3CDTF">2002-01-04T12:12:41Z</dcterms:created>
  <dcterms:modified xsi:type="dcterms:W3CDTF">2021-07-27T04:46:07Z</dcterms:modified>
</cp:coreProperties>
</file>