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440" yWindow="-12" windowWidth="6576" windowHeight="9972" tabRatio="676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グラフ!$A$1:$N$114</definedName>
    <definedName name="_xlnm.Print_Area" localSheetId="2">税!$A$1:$Z$51</definedName>
  </definedNames>
  <calcPr calcId="125725"/>
</workbook>
</file>

<file path=xl/calcChain.xml><?xml version="1.0" encoding="utf-8"?>
<calcChain xmlns="http://schemas.openxmlformats.org/spreadsheetml/2006/main">
  <c r="AN95" i="9"/>
  <c r="AM95"/>
  <c r="AN94"/>
  <c r="AM94"/>
  <c r="AN93"/>
  <c r="AM93"/>
  <c r="AN79"/>
  <c r="AM79"/>
  <c r="AN78"/>
  <c r="AM78"/>
  <c r="AN77"/>
  <c r="AM77"/>
  <c r="AN63"/>
  <c r="AM63"/>
  <c r="AN62"/>
  <c r="AM62"/>
  <c r="AN61"/>
  <c r="AM61"/>
  <c r="AN60"/>
  <c r="AM60"/>
  <c r="AN59"/>
  <c r="AM59"/>
  <c r="AN58"/>
  <c r="AM58"/>
  <c r="AN57"/>
  <c r="AM57"/>
  <c r="AN56"/>
  <c r="AM56"/>
  <c r="AN55"/>
  <c r="AM55"/>
  <c r="AN54"/>
  <c r="AM54"/>
  <c r="AN47"/>
  <c r="AM47"/>
  <c r="AN46"/>
  <c r="AM46"/>
  <c r="AN45"/>
  <c r="AM45"/>
  <c r="AN44"/>
  <c r="AM44"/>
  <c r="AN43"/>
  <c r="AM43"/>
  <c r="AN42"/>
  <c r="AM42"/>
  <c r="AN41"/>
  <c r="AM41"/>
  <c r="AN40"/>
  <c r="AM40"/>
  <c r="AN39"/>
  <c r="AM39"/>
  <c r="AN34"/>
  <c r="AM34"/>
  <c r="AN33"/>
  <c r="AM33"/>
  <c r="AN32"/>
  <c r="AM32"/>
  <c r="AN31"/>
  <c r="AM31"/>
  <c r="AN30"/>
  <c r="AM30"/>
  <c r="AN7"/>
  <c r="AM7"/>
  <c r="AN6"/>
  <c r="AM6"/>
  <c r="AN5"/>
  <c r="AM5"/>
  <c r="AN4"/>
  <c r="AM4"/>
  <c r="AN3"/>
  <c r="AM3"/>
  <c r="AN2"/>
  <c r="AM2"/>
  <c r="AN1"/>
  <c r="AM1"/>
  <c r="Z23" i="5"/>
  <c r="Z51" s="1"/>
  <c r="Z24"/>
  <c r="Z25"/>
  <c r="Z30" i="3"/>
  <c r="Z19"/>
  <c r="Z47" s="1"/>
  <c r="Y19"/>
  <c r="Y47" s="1"/>
  <c r="Z30" i="5"/>
  <c r="Y25"/>
  <c r="Y24"/>
  <c r="Y23"/>
  <c r="Y51" s="1"/>
  <c r="Z30" i="2"/>
  <c r="Z17"/>
  <c r="Y17"/>
  <c r="Z38" i="1"/>
  <c r="Z37"/>
  <c r="Y37"/>
  <c r="Z36"/>
  <c r="Y36"/>
  <c r="Z35"/>
  <c r="Y35"/>
  <c r="Z34"/>
  <c r="Y34"/>
  <c r="Z33"/>
  <c r="Z69" s="1"/>
  <c r="Y33"/>
  <c r="Y69" s="1"/>
  <c r="AA33" i="4"/>
  <c r="Z33"/>
  <c r="AA27"/>
  <c r="Z27"/>
  <c r="AA15"/>
  <c r="Z15"/>
  <c r="AL95" i="9"/>
  <c r="AK95"/>
  <c r="AL94"/>
  <c r="AK94"/>
  <c r="AL93"/>
  <c r="AK93"/>
  <c r="AL79"/>
  <c r="AK79"/>
  <c r="AL78"/>
  <c r="AK78"/>
  <c r="AL77"/>
  <c r="AK77"/>
  <c r="AL63"/>
  <c r="AK63"/>
  <c r="AL62"/>
  <c r="AK62"/>
  <c r="AL61"/>
  <c r="AK61"/>
  <c r="AL60"/>
  <c r="AK60"/>
  <c r="AL59"/>
  <c r="AK59"/>
  <c r="AL58"/>
  <c r="AK58"/>
  <c r="AL57"/>
  <c r="AK57"/>
  <c r="AL56"/>
  <c r="AK56"/>
  <c r="AL55"/>
  <c r="AK55"/>
  <c r="AL54"/>
  <c r="AK54"/>
  <c r="AL47"/>
  <c r="AK47"/>
  <c r="AL46"/>
  <c r="AK46"/>
  <c r="AL45"/>
  <c r="AK45"/>
  <c r="AL44"/>
  <c r="AK44"/>
  <c r="AL43"/>
  <c r="AK43"/>
  <c r="AL42"/>
  <c r="AK42"/>
  <c r="AL41"/>
  <c r="AK41"/>
  <c r="AL40"/>
  <c r="AK40"/>
  <c r="AL39"/>
  <c r="AK39"/>
  <c r="AL34"/>
  <c r="AK34"/>
  <c r="AL33"/>
  <c r="AK33"/>
  <c r="AL32"/>
  <c r="AK32"/>
  <c r="AL31"/>
  <c r="AK31"/>
  <c r="AL30"/>
  <c r="AK30"/>
  <c r="AL7"/>
  <c r="AK7"/>
  <c r="AL6"/>
  <c r="AK6"/>
  <c r="AL5"/>
  <c r="AK5"/>
  <c r="AL4"/>
  <c r="AK4"/>
  <c r="AL3"/>
  <c r="AK3"/>
  <c r="AL2"/>
  <c r="AK2"/>
  <c r="AL1"/>
  <c r="AK1"/>
  <c r="X70" i="1"/>
  <c r="X55"/>
  <c r="X33"/>
  <c r="X19" i="3"/>
  <c r="X46"/>
  <c r="W19"/>
  <c r="W47"/>
  <c r="X25" i="5"/>
  <c r="W25"/>
  <c r="X24"/>
  <c r="W24"/>
  <c r="X23"/>
  <c r="X50"/>
  <c r="W23"/>
  <c r="W51"/>
  <c r="X17" i="2"/>
  <c r="X22"/>
  <c r="W17"/>
  <c r="W22"/>
  <c r="X37" i="1"/>
  <c r="W37"/>
  <c r="X36"/>
  <c r="W36"/>
  <c r="X35"/>
  <c r="W35"/>
  <c r="X34"/>
  <c r="W34"/>
  <c r="X68"/>
  <c r="W33"/>
  <c r="W68"/>
  <c r="Y33" i="4"/>
  <c r="X33"/>
  <c r="Y27"/>
  <c r="X27"/>
  <c r="Y15"/>
  <c r="X15"/>
  <c r="AJ95" i="9"/>
  <c r="AJ94"/>
  <c r="AJ93"/>
  <c r="AJ79"/>
  <c r="AJ78"/>
  <c r="AJ77"/>
  <c r="AJ62"/>
  <c r="AJ61"/>
  <c r="AJ60"/>
  <c r="AJ59"/>
  <c r="AJ58"/>
  <c r="AJ57"/>
  <c r="AJ56"/>
  <c r="AJ55"/>
  <c r="AJ54"/>
  <c r="AJ46"/>
  <c r="AJ45"/>
  <c r="AJ44"/>
  <c r="AJ43"/>
  <c r="AJ42"/>
  <c r="AJ41"/>
  <c r="AJ40"/>
  <c r="AJ39"/>
  <c r="AJ34"/>
  <c r="AJ33"/>
  <c r="AJ32"/>
  <c r="AJ31"/>
  <c r="AJ30"/>
  <c r="AJ6"/>
  <c r="AJ5"/>
  <c r="AJ4"/>
  <c r="AJ3"/>
  <c r="AJ2"/>
  <c r="AJ1"/>
  <c r="V44" i="3"/>
  <c r="V19"/>
  <c r="AJ63" i="9"/>
  <c r="V45" i="3"/>
  <c r="V25" i="5"/>
  <c r="V24"/>
  <c r="V23"/>
  <c r="AJ47" i="9"/>
  <c r="V48" i="5"/>
  <c r="V48" i="2"/>
  <c r="V17"/>
  <c r="V22"/>
  <c r="V37" i="1"/>
  <c r="V74"/>
  <c r="V36"/>
  <c r="V35"/>
  <c r="V34"/>
  <c r="V71"/>
  <c r="V33"/>
  <c r="W33" i="4"/>
  <c r="W27"/>
  <c r="W15"/>
  <c r="AI95" i="9"/>
  <c r="AI94"/>
  <c r="AI93"/>
  <c r="AI79"/>
  <c r="AI78"/>
  <c r="AI77"/>
  <c r="AI62"/>
  <c r="AI61"/>
  <c r="AI60"/>
  <c r="AI59"/>
  <c r="AI58"/>
  <c r="AI57"/>
  <c r="AI56"/>
  <c r="AI55"/>
  <c r="AI54"/>
  <c r="AI47"/>
  <c r="AI46"/>
  <c r="AI45"/>
  <c r="AI44"/>
  <c r="AI43"/>
  <c r="AI42"/>
  <c r="AI41"/>
  <c r="AI40"/>
  <c r="AI39"/>
  <c r="AI33"/>
  <c r="AI32"/>
  <c r="AI30"/>
  <c r="AI6"/>
  <c r="AI5"/>
  <c r="AI4"/>
  <c r="AI3"/>
  <c r="AI2"/>
  <c r="AI1"/>
  <c r="AH1"/>
  <c r="U19" i="3"/>
  <c r="AI63" i="9"/>
  <c r="U33" i="3"/>
  <c r="U34"/>
  <c r="U35"/>
  <c r="U36"/>
  <c r="U37"/>
  <c r="U38"/>
  <c r="U39"/>
  <c r="U40"/>
  <c r="U41"/>
  <c r="U42"/>
  <c r="U43"/>
  <c r="U44"/>
  <c r="U45"/>
  <c r="U46"/>
  <c r="U47"/>
  <c r="U23" i="5"/>
  <c r="U36"/>
  <c r="U51"/>
  <c r="U33"/>
  <c r="U38"/>
  <c r="U40"/>
  <c r="U42"/>
  <c r="U46"/>
  <c r="U48"/>
  <c r="U49"/>
  <c r="U25"/>
  <c r="U24"/>
  <c r="U4" i="2"/>
  <c r="U17"/>
  <c r="U37" i="1"/>
  <c r="U74"/>
  <c r="U33"/>
  <c r="U36"/>
  <c r="U35"/>
  <c r="U72"/>
  <c r="U34"/>
  <c r="U44"/>
  <c r="U45"/>
  <c r="U52"/>
  <c r="U53"/>
  <c r="U60"/>
  <c r="U61"/>
  <c r="U69"/>
  <c r="U68"/>
  <c r="V33" i="4"/>
  <c r="V27"/>
  <c r="V15"/>
  <c r="AH95" i="9"/>
  <c r="AH94"/>
  <c r="AH93"/>
  <c r="AH79"/>
  <c r="AH78"/>
  <c r="AH77"/>
  <c r="AH63"/>
  <c r="AH62"/>
  <c r="AH61"/>
  <c r="AH60"/>
  <c r="AH59"/>
  <c r="AH58"/>
  <c r="AH57"/>
  <c r="AH56"/>
  <c r="AH55"/>
  <c r="AH54"/>
  <c r="AH47"/>
  <c r="AH46"/>
  <c r="AH45"/>
  <c r="AH44"/>
  <c r="AH43"/>
  <c r="AH42"/>
  <c r="AH41"/>
  <c r="AH40"/>
  <c r="AH39"/>
  <c r="AH33"/>
  <c r="AH32"/>
  <c r="AH30"/>
  <c r="AH6"/>
  <c r="AH5"/>
  <c r="AH4"/>
  <c r="AH3"/>
  <c r="AH2"/>
  <c r="T19" i="3"/>
  <c r="T34"/>
  <c r="T36"/>
  <c r="T37"/>
  <c r="T40"/>
  <c r="T41"/>
  <c r="T42"/>
  <c r="T45"/>
  <c r="T46"/>
  <c r="T23" i="5"/>
  <c r="T33"/>
  <c r="T47"/>
  <c r="T51"/>
  <c r="T35"/>
  <c r="T36"/>
  <c r="T38"/>
  <c r="T40"/>
  <c r="T42"/>
  <c r="T43"/>
  <c r="T46"/>
  <c r="T48"/>
  <c r="T49"/>
  <c r="T25"/>
  <c r="T24"/>
  <c r="T4" i="2"/>
  <c r="T17"/>
  <c r="T37" i="1"/>
  <c r="T33"/>
  <c r="T73"/>
  <c r="T36"/>
  <c r="T35"/>
  <c r="T72"/>
  <c r="T34"/>
  <c r="T52"/>
  <c r="T58"/>
  <c r="U33" i="4"/>
  <c r="U27"/>
  <c r="U15"/>
  <c r="AG95" i="9"/>
  <c r="AG94"/>
  <c r="AG93"/>
  <c r="AG79"/>
  <c r="AG78"/>
  <c r="AG77"/>
  <c r="AG62"/>
  <c r="AG61"/>
  <c r="AG60"/>
  <c r="AG59"/>
  <c r="AG58"/>
  <c r="AG57"/>
  <c r="AG56"/>
  <c r="AG55"/>
  <c r="AG54"/>
  <c r="AG46"/>
  <c r="AG45"/>
  <c r="AG44"/>
  <c r="AG43"/>
  <c r="AG42"/>
  <c r="AG41"/>
  <c r="AG40"/>
  <c r="AG39"/>
  <c r="AG33"/>
  <c r="AG32"/>
  <c r="AG31"/>
  <c r="AG30"/>
  <c r="AG6"/>
  <c r="AG5"/>
  <c r="AG4"/>
  <c r="AG3"/>
  <c r="AG2"/>
  <c r="AG1"/>
  <c r="S19" i="3"/>
  <c r="S23" i="5"/>
  <c r="S47"/>
  <c r="S44"/>
  <c r="S25"/>
  <c r="S24"/>
  <c r="S4" i="2"/>
  <c r="S17"/>
  <c r="S37" i="1"/>
  <c r="S33"/>
  <c r="AG7" i="9"/>
  <c r="S74" i="1"/>
  <c r="S36"/>
  <c r="S73"/>
  <c r="S35"/>
  <c r="S72"/>
  <c r="S34"/>
  <c r="S71"/>
  <c r="S41"/>
  <c r="S42"/>
  <c r="S43"/>
  <c r="S44"/>
  <c r="S45"/>
  <c r="S46"/>
  <c r="S47"/>
  <c r="S48"/>
  <c r="S49"/>
  <c r="S50"/>
  <c r="S51"/>
  <c r="S52"/>
  <c r="S53"/>
  <c r="S54"/>
  <c r="S56"/>
  <c r="S57"/>
  <c r="S58"/>
  <c r="S59"/>
  <c r="S60"/>
  <c r="S61"/>
  <c r="S62"/>
  <c r="S63"/>
  <c r="S64"/>
  <c r="S65"/>
  <c r="S66"/>
  <c r="S67"/>
  <c r="S70"/>
  <c r="S69"/>
  <c r="S68"/>
  <c r="T33" i="4"/>
  <c r="T27"/>
  <c r="T15"/>
  <c r="AF1" i="9"/>
  <c r="AF2"/>
  <c r="AF3"/>
  <c r="AF4"/>
  <c r="AF5"/>
  <c r="AF6"/>
  <c r="R33" i="1"/>
  <c r="AF30" i="9"/>
  <c r="R4" i="2"/>
  <c r="AF31" i="9"/>
  <c r="AF32"/>
  <c r="AF33"/>
  <c r="R22" i="2"/>
  <c r="AF34" i="9"/>
  <c r="AF39"/>
  <c r="AF40"/>
  <c r="AF41"/>
  <c r="AF42"/>
  <c r="AF43"/>
  <c r="AF44"/>
  <c r="AF45"/>
  <c r="AF46"/>
  <c r="R23" i="5"/>
  <c r="AF54" i="9"/>
  <c r="AF55"/>
  <c r="AF56"/>
  <c r="AF57"/>
  <c r="AF58"/>
  <c r="AF59"/>
  <c r="AF60"/>
  <c r="AF61"/>
  <c r="AF62"/>
  <c r="R19" i="3"/>
  <c r="AF63" i="9"/>
  <c r="AF77"/>
  <c r="AF78"/>
  <c r="AF79"/>
  <c r="AF93"/>
  <c r="AF94"/>
  <c r="AF95"/>
  <c r="R33" i="3"/>
  <c r="R34"/>
  <c r="R44"/>
  <c r="R25" i="5"/>
  <c r="R24"/>
  <c r="R50"/>
  <c r="R34"/>
  <c r="R35"/>
  <c r="R37"/>
  <c r="R38"/>
  <c r="R42"/>
  <c r="R39"/>
  <c r="R40"/>
  <c r="R43"/>
  <c r="R45"/>
  <c r="R17" i="2"/>
  <c r="R41"/>
  <c r="R45"/>
  <c r="R39"/>
  <c r="R34"/>
  <c r="R37" i="1"/>
  <c r="R36"/>
  <c r="R35"/>
  <c r="R34"/>
  <c r="S33" i="4"/>
  <c r="S27"/>
  <c r="S15"/>
  <c r="S14"/>
  <c r="M79" i="9"/>
  <c r="M40"/>
  <c r="AE1"/>
  <c r="AE2"/>
  <c r="AE3"/>
  <c r="AE4"/>
  <c r="AE5"/>
  <c r="AE6"/>
  <c r="AE30"/>
  <c r="AE32"/>
  <c r="AE33"/>
  <c r="AE39"/>
  <c r="AE40"/>
  <c r="AE41"/>
  <c r="AE42"/>
  <c r="AE43"/>
  <c r="AE44"/>
  <c r="AE45"/>
  <c r="AE46"/>
  <c r="AE54"/>
  <c r="AE55"/>
  <c r="AE56"/>
  <c r="AE57"/>
  <c r="AE58"/>
  <c r="AE59"/>
  <c r="AE60"/>
  <c r="AE61"/>
  <c r="AE62"/>
  <c r="AE77"/>
  <c r="AE78"/>
  <c r="AE79"/>
  <c r="AE93"/>
  <c r="AE94"/>
  <c r="AE95"/>
  <c r="AC1"/>
  <c r="AD1"/>
  <c r="AC2"/>
  <c r="AD2"/>
  <c r="AC3"/>
  <c r="AD3"/>
  <c r="AC4"/>
  <c r="AD4"/>
  <c r="AC5"/>
  <c r="AD5"/>
  <c r="AC6"/>
  <c r="AD6"/>
  <c r="AC7"/>
  <c r="AC30"/>
  <c r="AD30"/>
  <c r="AC32"/>
  <c r="AD32"/>
  <c r="AC33"/>
  <c r="AD33"/>
  <c r="AC39"/>
  <c r="AD39"/>
  <c r="AC40"/>
  <c r="AD40"/>
  <c r="AC41"/>
  <c r="AD41"/>
  <c r="AC42"/>
  <c r="AD42"/>
  <c r="AC43"/>
  <c r="AD43"/>
  <c r="AC44"/>
  <c r="AD44"/>
  <c r="AC45"/>
  <c r="AD45"/>
  <c r="AC46"/>
  <c r="AD46"/>
  <c r="AC47"/>
  <c r="AC54"/>
  <c r="AD54"/>
  <c r="AC55"/>
  <c r="AD55"/>
  <c r="AC56"/>
  <c r="AD56"/>
  <c r="AC57"/>
  <c r="AD57"/>
  <c r="AC58"/>
  <c r="AD58"/>
  <c r="AC59"/>
  <c r="AD59"/>
  <c r="AC60"/>
  <c r="AD60"/>
  <c r="AC61"/>
  <c r="AD61"/>
  <c r="AC62"/>
  <c r="AD62"/>
  <c r="AC77"/>
  <c r="AD77"/>
  <c r="AC78"/>
  <c r="AD78"/>
  <c r="AC79"/>
  <c r="AD79"/>
  <c r="AC93"/>
  <c r="AD93"/>
  <c r="AC94"/>
  <c r="AD94"/>
  <c r="AC95"/>
  <c r="AD95"/>
  <c r="AB95"/>
  <c r="AB94"/>
  <c r="AB93"/>
  <c r="AB79"/>
  <c r="AB78"/>
  <c r="AB77"/>
  <c r="AB62"/>
  <c r="AB61"/>
  <c r="AB60"/>
  <c r="AB59"/>
  <c r="AB58"/>
  <c r="AB57"/>
  <c r="AB56"/>
  <c r="AB55"/>
  <c r="AB54"/>
  <c r="AB46"/>
  <c r="AB45"/>
  <c r="AB44"/>
  <c r="AB43"/>
  <c r="AB42"/>
  <c r="AB41"/>
  <c r="AB40"/>
  <c r="AB39"/>
  <c r="AB33"/>
  <c r="AB32"/>
  <c r="AB30"/>
  <c r="AB6"/>
  <c r="AB5"/>
  <c r="AB4"/>
  <c r="AB3"/>
  <c r="AB2"/>
  <c r="AB1"/>
  <c r="M77"/>
  <c r="M1"/>
  <c r="R5"/>
  <c r="S5"/>
  <c r="T5"/>
  <c r="U5"/>
  <c r="V5"/>
  <c r="W5"/>
  <c r="X5"/>
  <c r="Y5"/>
  <c r="Z5"/>
  <c r="AA5"/>
  <c r="R95"/>
  <c r="S95"/>
  <c r="T95"/>
  <c r="U95"/>
  <c r="V95"/>
  <c r="W95"/>
  <c r="X95"/>
  <c r="Y95"/>
  <c r="Z95"/>
  <c r="AA95"/>
  <c r="R94"/>
  <c r="S94"/>
  <c r="T94"/>
  <c r="U94"/>
  <c r="V94"/>
  <c r="W94"/>
  <c r="X94"/>
  <c r="Y94"/>
  <c r="Z94"/>
  <c r="AA94"/>
  <c r="R93"/>
  <c r="S93"/>
  <c r="T93"/>
  <c r="U93"/>
  <c r="V93"/>
  <c r="W93"/>
  <c r="X93"/>
  <c r="Y93"/>
  <c r="Z93"/>
  <c r="AA93"/>
  <c r="R78"/>
  <c r="S78"/>
  <c r="T78"/>
  <c r="U78"/>
  <c r="V78"/>
  <c r="W78"/>
  <c r="X78"/>
  <c r="Y78"/>
  <c r="Z78"/>
  <c r="AA78"/>
  <c r="R79"/>
  <c r="S79"/>
  <c r="T79"/>
  <c r="U79"/>
  <c r="V79"/>
  <c r="W79"/>
  <c r="X79"/>
  <c r="Y79"/>
  <c r="Z79"/>
  <c r="AA79"/>
  <c r="R77"/>
  <c r="S77"/>
  <c r="T77"/>
  <c r="U77"/>
  <c r="V77"/>
  <c r="W77"/>
  <c r="X77"/>
  <c r="Y77"/>
  <c r="Z77"/>
  <c r="AA77"/>
  <c r="R62"/>
  <c r="S62"/>
  <c r="T62"/>
  <c r="U62"/>
  <c r="V62"/>
  <c r="W62"/>
  <c r="X62"/>
  <c r="Y62"/>
  <c r="Z62"/>
  <c r="AA62"/>
  <c r="R61"/>
  <c r="S61"/>
  <c r="T61"/>
  <c r="U61"/>
  <c r="V61"/>
  <c r="W61"/>
  <c r="X61"/>
  <c r="Y61"/>
  <c r="Z61"/>
  <c r="AA61"/>
  <c r="R58"/>
  <c r="S58"/>
  <c r="T58"/>
  <c r="U58"/>
  <c r="V58"/>
  <c r="W58"/>
  <c r="X58"/>
  <c r="Y58"/>
  <c r="Z58"/>
  <c r="AA58"/>
  <c r="R59"/>
  <c r="S59"/>
  <c r="T59"/>
  <c r="U59"/>
  <c r="V59"/>
  <c r="W59"/>
  <c r="X59"/>
  <c r="Y59"/>
  <c r="Z59"/>
  <c r="AA59"/>
  <c r="R60"/>
  <c r="S60"/>
  <c r="T60"/>
  <c r="U60"/>
  <c r="V60"/>
  <c r="W60"/>
  <c r="X60"/>
  <c r="Y60"/>
  <c r="Z60"/>
  <c r="AA60"/>
  <c r="R57"/>
  <c r="S57"/>
  <c r="T57"/>
  <c r="U57"/>
  <c r="V57"/>
  <c r="W57"/>
  <c r="X57"/>
  <c r="Y57"/>
  <c r="Z57"/>
  <c r="AA57"/>
  <c r="R56"/>
  <c r="S56"/>
  <c r="T56"/>
  <c r="U56"/>
  <c r="V56"/>
  <c r="W56"/>
  <c r="X56"/>
  <c r="Y56"/>
  <c r="Z56"/>
  <c r="AA56"/>
  <c r="R55"/>
  <c r="S55"/>
  <c r="T55"/>
  <c r="U55"/>
  <c r="V55"/>
  <c r="W55"/>
  <c r="X55"/>
  <c r="Y55"/>
  <c r="Z55"/>
  <c r="AA55"/>
  <c r="R54"/>
  <c r="S54"/>
  <c r="T54"/>
  <c r="U54"/>
  <c r="V54"/>
  <c r="W54"/>
  <c r="X54"/>
  <c r="Y54"/>
  <c r="Z54"/>
  <c r="AA54"/>
  <c r="R46"/>
  <c r="S46"/>
  <c r="T46"/>
  <c r="U46"/>
  <c r="V46"/>
  <c r="W46"/>
  <c r="X46"/>
  <c r="Y46"/>
  <c r="Z46"/>
  <c r="AA46"/>
  <c r="R45"/>
  <c r="S45"/>
  <c r="T45"/>
  <c r="U45"/>
  <c r="V45"/>
  <c r="W45"/>
  <c r="X45"/>
  <c r="Y45"/>
  <c r="Z45"/>
  <c r="AA45"/>
  <c r="R44"/>
  <c r="S44"/>
  <c r="T44"/>
  <c r="U44"/>
  <c r="V44"/>
  <c r="W44"/>
  <c r="X44"/>
  <c r="Y44"/>
  <c r="Z44"/>
  <c r="AA44"/>
  <c r="R43"/>
  <c r="S43"/>
  <c r="T43"/>
  <c r="U43"/>
  <c r="V43"/>
  <c r="W43"/>
  <c r="X43"/>
  <c r="Y43"/>
  <c r="Z43"/>
  <c r="AA43"/>
  <c r="R42"/>
  <c r="S42"/>
  <c r="T42"/>
  <c r="U42"/>
  <c r="V42"/>
  <c r="W42"/>
  <c r="X42"/>
  <c r="Y42"/>
  <c r="Z42"/>
  <c r="AA42"/>
  <c r="R41"/>
  <c r="S41"/>
  <c r="T41"/>
  <c r="U41"/>
  <c r="V41"/>
  <c r="W41"/>
  <c r="X41"/>
  <c r="Y41"/>
  <c r="Z41"/>
  <c r="AA41"/>
  <c r="R39"/>
  <c r="S39"/>
  <c r="T39"/>
  <c r="U39"/>
  <c r="V39"/>
  <c r="W39"/>
  <c r="X39"/>
  <c r="Y39"/>
  <c r="Z39"/>
  <c r="AA39"/>
  <c r="R40"/>
  <c r="S40"/>
  <c r="T40"/>
  <c r="U40"/>
  <c r="V40"/>
  <c r="W40"/>
  <c r="X40"/>
  <c r="Y40"/>
  <c r="Z40"/>
  <c r="AA40"/>
  <c r="R33"/>
  <c r="S33"/>
  <c r="T33"/>
  <c r="U33"/>
  <c r="V33"/>
  <c r="W33"/>
  <c r="X33"/>
  <c r="Y33"/>
  <c r="Z33"/>
  <c r="AA33"/>
  <c r="R32"/>
  <c r="S32"/>
  <c r="T32"/>
  <c r="U32"/>
  <c r="V32"/>
  <c r="W32"/>
  <c r="X32"/>
  <c r="Y32"/>
  <c r="Z32"/>
  <c r="AA32"/>
  <c r="R30"/>
  <c r="S30"/>
  <c r="T30"/>
  <c r="U30"/>
  <c r="V30"/>
  <c r="W30"/>
  <c r="X30"/>
  <c r="Y30"/>
  <c r="Z30"/>
  <c r="AA30"/>
  <c r="R6"/>
  <c r="S6"/>
  <c r="T6"/>
  <c r="U6"/>
  <c r="V6"/>
  <c r="W6"/>
  <c r="X6"/>
  <c r="Y6"/>
  <c r="Z6"/>
  <c r="AA6"/>
  <c r="R4"/>
  <c r="S4"/>
  <c r="T4"/>
  <c r="U4"/>
  <c r="V4"/>
  <c r="W4"/>
  <c r="X4"/>
  <c r="Y4"/>
  <c r="Z4"/>
  <c r="AA4"/>
  <c r="R3"/>
  <c r="S3"/>
  <c r="T3"/>
  <c r="U3"/>
  <c r="V3"/>
  <c r="W3"/>
  <c r="X3"/>
  <c r="Y3"/>
  <c r="Z3"/>
  <c r="AA3"/>
  <c r="R1"/>
  <c r="S1"/>
  <c r="T1"/>
  <c r="U1"/>
  <c r="V1"/>
  <c r="W1"/>
  <c r="X1"/>
  <c r="Y1"/>
  <c r="Z1"/>
  <c r="AA1"/>
  <c r="R2"/>
  <c r="S2"/>
  <c r="T2"/>
  <c r="U2"/>
  <c r="V2"/>
  <c r="W2"/>
  <c r="X2"/>
  <c r="Y2"/>
  <c r="Z2"/>
  <c r="AA2"/>
  <c r="Q3"/>
  <c r="P77"/>
  <c r="Q77"/>
  <c r="Q78"/>
  <c r="Q79"/>
  <c r="P54"/>
  <c r="Q54"/>
  <c r="Q55"/>
  <c r="Q56"/>
  <c r="Q57"/>
  <c r="Q58"/>
  <c r="Q59"/>
  <c r="Q60"/>
  <c r="Q61"/>
  <c r="Q62"/>
  <c r="P39"/>
  <c r="Q39"/>
  <c r="Q40"/>
  <c r="Q41"/>
  <c r="Q42"/>
  <c r="Q43"/>
  <c r="Q44"/>
  <c r="Q45"/>
  <c r="Q46"/>
  <c r="Q95"/>
  <c r="Q93"/>
  <c r="Q94"/>
  <c r="Q30"/>
  <c r="Q32"/>
  <c r="Q33"/>
  <c r="Q1"/>
  <c r="Q2"/>
  <c r="Q4"/>
  <c r="Q5"/>
  <c r="Q6"/>
  <c r="P7"/>
  <c r="S47"/>
  <c r="X7"/>
  <c r="Y47"/>
  <c r="Z63"/>
  <c r="AB7"/>
  <c r="Q23" i="5"/>
  <c r="Q48"/>
  <c r="Q33"/>
  <c r="Q38"/>
  <c r="Q42"/>
  <c r="Q49"/>
  <c r="Q25"/>
  <c r="Q24"/>
  <c r="W1"/>
  <c r="B23"/>
  <c r="Q47" i="9"/>
  <c r="D23" i="5"/>
  <c r="E23"/>
  <c r="F23"/>
  <c r="G23"/>
  <c r="H23"/>
  <c r="V47" i="9"/>
  <c r="I23" i="5"/>
  <c r="W47" i="9"/>
  <c r="J23" i="5"/>
  <c r="K23"/>
  <c r="K51"/>
  <c r="L23"/>
  <c r="Z47" i="9"/>
  <c r="L51" i="5"/>
  <c r="M23"/>
  <c r="N23"/>
  <c r="N34"/>
  <c r="O23"/>
  <c r="O33"/>
  <c r="O53"/>
  <c r="P23"/>
  <c r="O34"/>
  <c r="O35"/>
  <c r="O36"/>
  <c r="O37"/>
  <c r="O38"/>
  <c r="O39"/>
  <c r="O40"/>
  <c r="P40"/>
  <c r="O41"/>
  <c r="O42"/>
  <c r="P42"/>
  <c r="O43"/>
  <c r="O44"/>
  <c r="O45"/>
  <c r="O46"/>
  <c r="O47"/>
  <c r="O48"/>
  <c r="P48"/>
  <c r="O49"/>
  <c r="O50"/>
  <c r="P50"/>
  <c r="O51"/>
  <c r="O24"/>
  <c r="P24"/>
  <c r="O25"/>
  <c r="P25"/>
  <c r="N24"/>
  <c r="N25"/>
  <c r="M30"/>
  <c r="N33"/>
  <c r="N38"/>
  <c r="N39"/>
  <c r="N43"/>
  <c r="N49"/>
  <c r="N50"/>
  <c r="L1"/>
  <c r="M24"/>
  <c r="D24"/>
  <c r="M25"/>
  <c r="D25"/>
  <c r="M40"/>
  <c r="M42"/>
  <c r="M50"/>
  <c r="M51"/>
  <c r="L25"/>
  <c r="C25"/>
  <c r="L24"/>
  <c r="C24"/>
  <c r="C23"/>
  <c r="C40"/>
  <c r="I51"/>
  <c r="E51"/>
  <c r="L50"/>
  <c r="K50"/>
  <c r="F50"/>
  <c r="L49"/>
  <c r="K49"/>
  <c r="I49"/>
  <c r="H49"/>
  <c r="E49"/>
  <c r="D49"/>
  <c r="L48"/>
  <c r="H48"/>
  <c r="G48"/>
  <c r="C48"/>
  <c r="L47"/>
  <c r="K47"/>
  <c r="K54"/>
  <c r="H47"/>
  <c r="E47"/>
  <c r="D47"/>
  <c r="L46"/>
  <c r="H46"/>
  <c r="C46"/>
  <c r="L45"/>
  <c r="K45"/>
  <c r="I45"/>
  <c r="H45"/>
  <c r="E45"/>
  <c r="D45"/>
  <c r="K44"/>
  <c r="H44"/>
  <c r="G44"/>
  <c r="C44"/>
  <c r="K43"/>
  <c r="G43"/>
  <c r="E43"/>
  <c r="L42"/>
  <c r="K42"/>
  <c r="G42"/>
  <c r="L41"/>
  <c r="K41"/>
  <c r="H41"/>
  <c r="G41"/>
  <c r="E41"/>
  <c r="L40"/>
  <c r="K40"/>
  <c r="H40"/>
  <c r="L39"/>
  <c r="K39"/>
  <c r="H39"/>
  <c r="G39"/>
  <c r="E39"/>
  <c r="L38"/>
  <c r="K38"/>
  <c r="H38"/>
  <c r="D38"/>
  <c r="C38"/>
  <c r="L37"/>
  <c r="K37"/>
  <c r="J37"/>
  <c r="H37"/>
  <c r="E37"/>
  <c r="K36"/>
  <c r="H36"/>
  <c r="D36"/>
  <c r="C36"/>
  <c r="K35"/>
  <c r="G35"/>
  <c r="E35"/>
  <c r="L34"/>
  <c r="K34"/>
  <c r="F34"/>
  <c r="D34"/>
  <c r="D53"/>
  <c r="L33"/>
  <c r="K33"/>
  <c r="H33"/>
  <c r="E33"/>
  <c r="D33"/>
  <c r="B33"/>
  <c r="B35"/>
  <c r="B36"/>
  <c r="B47"/>
  <c r="B51"/>
  <c r="B49"/>
  <c r="B46"/>
  <c r="B45"/>
  <c r="B44"/>
  <c r="B42"/>
  <c r="B41"/>
  <c r="B40"/>
  <c r="B38"/>
  <c r="B37"/>
  <c r="K25"/>
  <c r="J25"/>
  <c r="I25"/>
  <c r="K24"/>
  <c r="J24"/>
  <c r="I24"/>
  <c r="G25"/>
  <c r="F25"/>
  <c r="E25"/>
  <c r="B25"/>
  <c r="G24"/>
  <c r="F24"/>
  <c r="E24"/>
  <c r="B24"/>
  <c r="H24"/>
  <c r="H25"/>
  <c r="Q19" i="3"/>
  <c r="Q37"/>
  <c r="W1"/>
  <c r="B19"/>
  <c r="B42"/>
  <c r="D19"/>
  <c r="R63" i="9"/>
  <c r="E19" i="3"/>
  <c r="F19"/>
  <c r="G19"/>
  <c r="G41"/>
  <c r="H19"/>
  <c r="I19"/>
  <c r="J19"/>
  <c r="K19"/>
  <c r="K33"/>
  <c r="L19"/>
  <c r="M19"/>
  <c r="N19"/>
  <c r="O19"/>
  <c r="O39"/>
  <c r="P19"/>
  <c r="P33"/>
  <c r="O34"/>
  <c r="O38"/>
  <c r="P41"/>
  <c r="O42"/>
  <c r="O44"/>
  <c r="M30"/>
  <c r="N33"/>
  <c r="N40"/>
  <c r="L1"/>
  <c r="M36"/>
  <c r="M37"/>
  <c r="M41"/>
  <c r="M43"/>
  <c r="M47"/>
  <c r="C19"/>
  <c r="L47"/>
  <c r="G47"/>
  <c r="D47"/>
  <c r="C47"/>
  <c r="L46"/>
  <c r="H46"/>
  <c r="D46"/>
  <c r="C46"/>
  <c r="L45"/>
  <c r="I45"/>
  <c r="H45"/>
  <c r="G45"/>
  <c r="E45"/>
  <c r="D45"/>
  <c r="C45"/>
  <c r="L44"/>
  <c r="I44"/>
  <c r="H44"/>
  <c r="G44"/>
  <c r="E44"/>
  <c r="D44"/>
  <c r="C44"/>
  <c r="L43"/>
  <c r="H43"/>
  <c r="F43"/>
  <c r="D43"/>
  <c r="C43"/>
  <c r="L42"/>
  <c r="K42"/>
  <c r="H42"/>
  <c r="D42"/>
  <c r="C42"/>
  <c r="L41"/>
  <c r="I41"/>
  <c r="H41"/>
  <c r="E41"/>
  <c r="D41"/>
  <c r="C41"/>
  <c r="L40"/>
  <c r="I40"/>
  <c r="H40"/>
  <c r="G40"/>
  <c r="E40"/>
  <c r="D40"/>
  <c r="D48"/>
  <c r="C40"/>
  <c r="L39"/>
  <c r="J39"/>
  <c r="H39"/>
  <c r="D39"/>
  <c r="C39"/>
  <c r="L38"/>
  <c r="H38"/>
  <c r="G38"/>
  <c r="D38"/>
  <c r="C38"/>
  <c r="L37"/>
  <c r="K37"/>
  <c r="I37"/>
  <c r="H37"/>
  <c r="G37"/>
  <c r="E37"/>
  <c r="D37"/>
  <c r="C37"/>
  <c r="L36"/>
  <c r="K36"/>
  <c r="I36"/>
  <c r="H36"/>
  <c r="G36"/>
  <c r="E36"/>
  <c r="D36"/>
  <c r="C36"/>
  <c r="L35"/>
  <c r="K35"/>
  <c r="H35"/>
  <c r="G35"/>
  <c r="F35"/>
  <c r="D35"/>
  <c r="C35"/>
  <c r="L34"/>
  <c r="L48"/>
  <c r="H34"/>
  <c r="D34"/>
  <c r="C34"/>
  <c r="L33"/>
  <c r="I33"/>
  <c r="H33"/>
  <c r="E33"/>
  <c r="D33"/>
  <c r="C33"/>
  <c r="C48"/>
  <c r="B47"/>
  <c r="B46"/>
  <c r="B40"/>
  <c r="B36"/>
  <c r="B35"/>
  <c r="Q34" i="1"/>
  <c r="Q33"/>
  <c r="Q57"/>
  <c r="Q37"/>
  <c r="Q36"/>
  <c r="Q35"/>
  <c r="Q72"/>
  <c r="O33"/>
  <c r="O42"/>
  <c r="P33"/>
  <c r="P63"/>
  <c r="B33"/>
  <c r="Q7" i="9"/>
  <c r="D33" i="1"/>
  <c r="E33"/>
  <c r="F33"/>
  <c r="G33"/>
  <c r="U7" i="9"/>
  <c r="H33" i="1"/>
  <c r="I33"/>
  <c r="J33"/>
  <c r="K33"/>
  <c r="Y7" i="9"/>
  <c r="L33" i="1"/>
  <c r="M33"/>
  <c r="M54"/>
  <c r="N33"/>
  <c r="W2"/>
  <c r="P69"/>
  <c r="O69"/>
  <c r="N69"/>
  <c r="O68"/>
  <c r="N68"/>
  <c r="O34"/>
  <c r="O71"/>
  <c r="P34"/>
  <c r="O35"/>
  <c r="O72"/>
  <c r="P35"/>
  <c r="P72"/>
  <c r="O36"/>
  <c r="P36"/>
  <c r="O37"/>
  <c r="O74"/>
  <c r="P37"/>
  <c r="O41"/>
  <c r="O43"/>
  <c r="O46"/>
  <c r="P46"/>
  <c r="O47"/>
  <c r="O48"/>
  <c r="O50"/>
  <c r="P50"/>
  <c r="O51"/>
  <c r="O53"/>
  <c r="O54"/>
  <c r="O56"/>
  <c r="O57"/>
  <c r="O59"/>
  <c r="O60"/>
  <c r="O62"/>
  <c r="O63"/>
  <c r="O64"/>
  <c r="O65"/>
  <c r="O67"/>
  <c r="O73"/>
  <c r="N34"/>
  <c r="N35"/>
  <c r="N72"/>
  <c r="N36"/>
  <c r="N37"/>
  <c r="M38"/>
  <c r="N41"/>
  <c r="N42"/>
  <c r="N46"/>
  <c r="N47"/>
  <c r="N48"/>
  <c r="N50"/>
  <c r="N51"/>
  <c r="N52"/>
  <c r="N54"/>
  <c r="N56"/>
  <c r="N57"/>
  <c r="N59"/>
  <c r="N60"/>
  <c r="N61"/>
  <c r="N63"/>
  <c r="N64"/>
  <c r="N65"/>
  <c r="N67"/>
  <c r="N71"/>
  <c r="N73"/>
  <c r="N74"/>
  <c r="L1"/>
  <c r="M37"/>
  <c r="M74"/>
  <c r="M36"/>
  <c r="M35"/>
  <c r="M72"/>
  <c r="M34"/>
  <c r="M71"/>
  <c r="M53"/>
  <c r="M67"/>
  <c r="D34"/>
  <c r="D71"/>
  <c r="D35"/>
  <c r="D72"/>
  <c r="D36"/>
  <c r="D73"/>
  <c r="D37"/>
  <c r="L37"/>
  <c r="C37"/>
  <c r="C74"/>
  <c r="L36"/>
  <c r="L73"/>
  <c r="C36"/>
  <c r="L35"/>
  <c r="C35"/>
  <c r="L34"/>
  <c r="C34"/>
  <c r="C71"/>
  <c r="C33"/>
  <c r="K37"/>
  <c r="K74"/>
  <c r="J37"/>
  <c r="J74"/>
  <c r="I37"/>
  <c r="I74"/>
  <c r="H37"/>
  <c r="H74"/>
  <c r="G37"/>
  <c r="G74"/>
  <c r="F37"/>
  <c r="F74"/>
  <c r="E37"/>
  <c r="K36"/>
  <c r="K73"/>
  <c r="J36"/>
  <c r="J73"/>
  <c r="I36"/>
  <c r="H36"/>
  <c r="G36"/>
  <c r="G73"/>
  <c r="F36"/>
  <c r="F73"/>
  <c r="E36"/>
  <c r="K35"/>
  <c r="K72"/>
  <c r="J35"/>
  <c r="J72"/>
  <c r="I35"/>
  <c r="H35"/>
  <c r="G35"/>
  <c r="G72"/>
  <c r="F35"/>
  <c r="F72"/>
  <c r="E35"/>
  <c r="K34"/>
  <c r="K71"/>
  <c r="J34"/>
  <c r="J71"/>
  <c r="I34"/>
  <c r="H34"/>
  <c r="G34"/>
  <c r="G71"/>
  <c r="F34"/>
  <c r="F71"/>
  <c r="E34"/>
  <c r="L54"/>
  <c r="K41"/>
  <c r="K42"/>
  <c r="K43"/>
  <c r="K46"/>
  <c r="K47"/>
  <c r="K48"/>
  <c r="K49"/>
  <c r="K50"/>
  <c r="K51"/>
  <c r="K52"/>
  <c r="K53"/>
  <c r="K54"/>
  <c r="K56"/>
  <c r="K57"/>
  <c r="K58"/>
  <c r="K59"/>
  <c r="K60"/>
  <c r="K61"/>
  <c r="K62"/>
  <c r="K63"/>
  <c r="K64"/>
  <c r="K65"/>
  <c r="K66"/>
  <c r="K67"/>
  <c r="J42"/>
  <c r="J43"/>
  <c r="J46"/>
  <c r="J48"/>
  <c r="J49"/>
  <c r="J50"/>
  <c r="J52"/>
  <c r="J53"/>
  <c r="J54"/>
  <c r="J57"/>
  <c r="J58"/>
  <c r="J59"/>
  <c r="J61"/>
  <c r="J62"/>
  <c r="J63"/>
  <c r="J65"/>
  <c r="J66"/>
  <c r="J67"/>
  <c r="I51"/>
  <c r="I52"/>
  <c r="I65"/>
  <c r="H64"/>
  <c r="G41"/>
  <c r="G42"/>
  <c r="G43"/>
  <c r="G46"/>
  <c r="G47"/>
  <c r="G48"/>
  <c r="G49"/>
  <c r="G50"/>
  <c r="G51"/>
  <c r="G52"/>
  <c r="G53"/>
  <c r="G54"/>
  <c r="G56"/>
  <c r="G57"/>
  <c r="G58"/>
  <c r="G59"/>
  <c r="G60"/>
  <c r="G61"/>
  <c r="G62"/>
  <c r="G63"/>
  <c r="G64"/>
  <c r="G65"/>
  <c r="G66"/>
  <c r="G67"/>
  <c r="F42"/>
  <c r="F43"/>
  <c r="F46"/>
  <c r="F48"/>
  <c r="F49"/>
  <c r="F50"/>
  <c r="F51"/>
  <c r="F52"/>
  <c r="F53"/>
  <c r="F54"/>
  <c r="F56"/>
  <c r="F57"/>
  <c r="F58"/>
  <c r="F59"/>
  <c r="F60"/>
  <c r="F61"/>
  <c r="F62"/>
  <c r="F63"/>
  <c r="F64"/>
  <c r="F65"/>
  <c r="F66"/>
  <c r="F67"/>
  <c r="E41"/>
  <c r="E65"/>
  <c r="D74"/>
  <c r="D41"/>
  <c r="D46"/>
  <c r="D47"/>
  <c r="D50"/>
  <c r="D51"/>
  <c r="D54"/>
  <c r="D56"/>
  <c r="D59"/>
  <c r="D60"/>
  <c r="D63"/>
  <c r="D64"/>
  <c r="D67"/>
  <c r="C41"/>
  <c r="C46"/>
  <c r="C47"/>
  <c r="C50"/>
  <c r="C51"/>
  <c r="C54"/>
  <c r="C56"/>
  <c r="C58"/>
  <c r="C59"/>
  <c r="C60"/>
  <c r="C61"/>
  <c r="C62"/>
  <c r="C63"/>
  <c r="C64"/>
  <c r="C65"/>
  <c r="C66"/>
  <c r="C67"/>
  <c r="C73"/>
  <c r="C72"/>
  <c r="B41"/>
  <c r="B42"/>
  <c r="B43"/>
  <c r="B46"/>
  <c r="B47"/>
  <c r="B48"/>
  <c r="B49"/>
  <c r="B50"/>
  <c r="B51"/>
  <c r="B52"/>
  <c r="B53"/>
  <c r="B70"/>
  <c r="B54"/>
  <c r="B56"/>
  <c r="B57"/>
  <c r="B58"/>
  <c r="B59"/>
  <c r="B60"/>
  <c r="B61"/>
  <c r="B62"/>
  <c r="B63"/>
  <c r="B64"/>
  <c r="B65"/>
  <c r="B66"/>
  <c r="B67"/>
  <c r="B37"/>
  <c r="B74"/>
  <c r="B36"/>
  <c r="B73"/>
  <c r="B35"/>
  <c r="B72"/>
  <c r="B34"/>
  <c r="B71"/>
  <c r="R33" i="4"/>
  <c r="R27"/>
  <c r="R15"/>
  <c r="R14"/>
  <c r="P14"/>
  <c r="Q14"/>
  <c r="P15"/>
  <c r="Q15"/>
  <c r="P27"/>
  <c r="Q27"/>
  <c r="P33"/>
  <c r="Q33"/>
  <c r="O7"/>
  <c r="O9"/>
  <c r="O15"/>
  <c r="O14"/>
  <c r="O27"/>
  <c r="O33"/>
  <c r="D33"/>
  <c r="C33"/>
  <c r="D27"/>
  <c r="C27"/>
  <c r="D7"/>
  <c r="D9"/>
  <c r="D15"/>
  <c r="C7"/>
  <c r="C9"/>
  <c r="C15"/>
  <c r="D14"/>
  <c r="C14"/>
  <c r="M33"/>
  <c r="L33"/>
  <c r="K33"/>
  <c r="J33"/>
  <c r="I33"/>
  <c r="H33"/>
  <c r="G33"/>
  <c r="F33"/>
  <c r="E33"/>
  <c r="M27"/>
  <c r="L27"/>
  <c r="K27"/>
  <c r="J27"/>
  <c r="I27"/>
  <c r="H27"/>
  <c r="G27"/>
  <c r="F27"/>
  <c r="E27"/>
  <c r="M7"/>
  <c r="M9"/>
  <c r="M15"/>
  <c r="L7"/>
  <c r="L9"/>
  <c r="L15"/>
  <c r="K7"/>
  <c r="K9"/>
  <c r="K15"/>
  <c r="J7"/>
  <c r="J9"/>
  <c r="J15"/>
  <c r="I7"/>
  <c r="I9"/>
  <c r="I15"/>
  <c r="H7"/>
  <c r="H9"/>
  <c r="H15"/>
  <c r="G7"/>
  <c r="G9"/>
  <c r="G15"/>
  <c r="F7"/>
  <c r="F9"/>
  <c r="F15"/>
  <c r="E7"/>
  <c r="E9"/>
  <c r="E15"/>
  <c r="M14"/>
  <c r="L14"/>
  <c r="K14"/>
  <c r="J14"/>
  <c r="I14"/>
  <c r="H14"/>
  <c r="G14"/>
  <c r="F14"/>
  <c r="E14"/>
  <c r="N33"/>
  <c r="N27"/>
  <c r="N7"/>
  <c r="N9"/>
  <c r="N15"/>
  <c r="N14"/>
  <c r="Q4" i="2"/>
  <c r="AE31" i="9"/>
  <c r="Q17" i="2"/>
  <c r="Q22"/>
  <c r="W1"/>
  <c r="B4"/>
  <c r="B17"/>
  <c r="D4"/>
  <c r="D17"/>
  <c r="D22"/>
  <c r="E4"/>
  <c r="E17"/>
  <c r="F4"/>
  <c r="T31" i="9"/>
  <c r="F17" i="2"/>
  <c r="F46"/>
  <c r="F22"/>
  <c r="G4"/>
  <c r="G17"/>
  <c r="H4"/>
  <c r="H22"/>
  <c r="H49"/>
  <c r="H17"/>
  <c r="I4"/>
  <c r="W31" i="9"/>
  <c r="I17" i="2"/>
  <c r="J4"/>
  <c r="X31" i="9"/>
  <c r="J17" i="2"/>
  <c r="J22"/>
  <c r="J34"/>
  <c r="K4"/>
  <c r="K17"/>
  <c r="L4"/>
  <c r="L17"/>
  <c r="M4"/>
  <c r="AA31" i="9"/>
  <c r="M17" i="2"/>
  <c r="M22"/>
  <c r="N4"/>
  <c r="AB31" i="9"/>
  <c r="N17" i="2"/>
  <c r="N22"/>
  <c r="N40"/>
  <c r="O4"/>
  <c r="O17"/>
  <c r="O22"/>
  <c r="O39"/>
  <c r="P4"/>
  <c r="P17"/>
  <c r="M30"/>
  <c r="N39"/>
  <c r="N44"/>
  <c r="C17"/>
  <c r="L1"/>
  <c r="C4"/>
  <c r="J42"/>
  <c r="V43" i="3"/>
  <c r="V40"/>
  <c r="V36"/>
  <c r="V35"/>
  <c r="V39"/>
  <c r="V47"/>
  <c r="V34"/>
  <c r="V38"/>
  <c r="V42"/>
  <c r="V46"/>
  <c r="V33"/>
  <c r="V37"/>
  <c r="V41"/>
  <c r="V51" i="5"/>
  <c r="V43"/>
  <c r="V42"/>
  <c r="V35"/>
  <c r="V34"/>
  <c r="V50"/>
  <c r="V39"/>
  <c r="V47"/>
  <c r="V38"/>
  <c r="V46"/>
  <c r="V33"/>
  <c r="V53"/>
  <c r="V37"/>
  <c r="V41"/>
  <c r="V45"/>
  <c r="V49"/>
  <c r="V36"/>
  <c r="V40"/>
  <c r="V44"/>
  <c r="V33" i="2"/>
  <c r="V35"/>
  <c r="V39"/>
  <c r="V43"/>
  <c r="V47"/>
  <c r="V34"/>
  <c r="V38"/>
  <c r="V42"/>
  <c r="V50"/>
  <c r="V37"/>
  <c r="V41"/>
  <c r="V45"/>
  <c r="V49"/>
  <c r="V46"/>
  <c r="V36"/>
  <c r="V40"/>
  <c r="V44"/>
  <c r="V65" i="1"/>
  <c r="V57"/>
  <c r="V48"/>
  <c r="V62"/>
  <c r="V45"/>
  <c r="V53"/>
  <c r="V73"/>
  <c r="V44"/>
  <c r="V52"/>
  <c r="V61"/>
  <c r="V69"/>
  <c r="V72"/>
  <c r="V41"/>
  <c r="V49"/>
  <c r="V58"/>
  <c r="V66"/>
  <c r="V43"/>
  <c r="V47"/>
  <c r="V51"/>
  <c r="V56"/>
  <c r="V60"/>
  <c r="V64"/>
  <c r="V68"/>
  <c r="V42"/>
  <c r="V46"/>
  <c r="V50"/>
  <c r="V54"/>
  <c r="V59"/>
  <c r="V63"/>
  <c r="M37" i="2"/>
  <c r="M44"/>
  <c r="M34"/>
  <c r="M38"/>
  <c r="Y31" i="9"/>
  <c r="K22" i="2"/>
  <c r="V31" i="9"/>
  <c r="P22" i="2"/>
  <c r="P40"/>
  <c r="AD31" i="9"/>
  <c r="G22" i="2"/>
  <c r="U34" i="9"/>
  <c r="R31"/>
  <c r="Q43" i="1"/>
  <c r="Q41"/>
  <c r="Q66"/>
  <c r="AA63" i="9"/>
  <c r="M34" i="3"/>
  <c r="M38"/>
  <c r="M42"/>
  <c r="M46"/>
  <c r="M35"/>
  <c r="M40"/>
  <c r="M45"/>
  <c r="M33"/>
  <c r="M39"/>
  <c r="M44"/>
  <c r="W63" i="9"/>
  <c r="I46" i="3"/>
  <c r="I42"/>
  <c r="I38"/>
  <c r="I34"/>
  <c r="I48"/>
  <c r="I47"/>
  <c r="I43"/>
  <c r="I39"/>
  <c r="I35"/>
  <c r="S63" i="9"/>
  <c r="E47" i="3"/>
  <c r="E46"/>
  <c r="E43"/>
  <c r="E42"/>
  <c r="E39"/>
  <c r="E38"/>
  <c r="E48"/>
  <c r="E35"/>
  <c r="E34"/>
  <c r="N36" i="5"/>
  <c r="N53"/>
  <c r="N40"/>
  <c r="N44"/>
  <c r="N48"/>
  <c r="N37"/>
  <c r="N42"/>
  <c r="N47"/>
  <c r="N35"/>
  <c r="N41"/>
  <c r="N46"/>
  <c r="N51"/>
  <c r="X47" i="9"/>
  <c r="J48" i="5"/>
  <c r="J47"/>
  <c r="J40"/>
  <c r="J39"/>
  <c r="J50"/>
  <c r="J49"/>
  <c r="J42"/>
  <c r="J41"/>
  <c r="J34"/>
  <c r="J33"/>
  <c r="T47" i="9"/>
  <c r="F47" i="5"/>
  <c r="F46"/>
  <c r="F39"/>
  <c r="F38"/>
  <c r="F49"/>
  <c r="F48"/>
  <c r="F41"/>
  <c r="F40"/>
  <c r="F33"/>
  <c r="R35" i="3"/>
  <c r="R39"/>
  <c r="R43"/>
  <c r="R47"/>
  <c r="R37"/>
  <c r="R42"/>
  <c r="R36"/>
  <c r="R41"/>
  <c r="R46"/>
  <c r="R38" i="2"/>
  <c r="R43"/>
  <c r="R47"/>
  <c r="R35"/>
  <c r="R44"/>
  <c r="R49"/>
  <c r="R36"/>
  <c r="R42"/>
  <c r="R50"/>
  <c r="R37"/>
  <c r="AG63" i="9"/>
  <c r="S33" i="3"/>
  <c r="S37"/>
  <c r="S41"/>
  <c r="S45"/>
  <c r="S36"/>
  <c r="S42"/>
  <c r="S47"/>
  <c r="S35"/>
  <c r="S40"/>
  <c r="S46"/>
  <c r="S34"/>
  <c r="S39"/>
  <c r="S44"/>
  <c r="Q42"/>
  <c r="Q37" i="2"/>
  <c r="P35" i="3"/>
  <c r="Q46"/>
  <c r="R57" i="1"/>
  <c r="F49" i="2"/>
  <c r="K70" i="1"/>
  <c r="AB47" i="9"/>
  <c r="R33" i="2"/>
  <c r="Q35" i="3"/>
  <c r="Q39"/>
  <c r="Q43"/>
  <c r="Q47"/>
  <c r="Q34"/>
  <c r="Q40"/>
  <c r="Q45"/>
  <c r="AE63" i="9"/>
  <c r="Q33" i="3"/>
  <c r="Q38"/>
  <c r="Q44"/>
  <c r="R60" i="1"/>
  <c r="N38" i="2"/>
  <c r="N42"/>
  <c r="N33"/>
  <c r="N41"/>
  <c r="F45"/>
  <c r="F44"/>
  <c r="Q47"/>
  <c r="P34" i="3"/>
  <c r="P36"/>
  <c r="P38"/>
  <c r="P40"/>
  <c r="P42"/>
  <c r="P44"/>
  <c r="P46"/>
  <c r="P37"/>
  <c r="P45"/>
  <c r="P39"/>
  <c r="P47"/>
  <c r="J47" i="2"/>
  <c r="L49" i="1"/>
  <c r="L66"/>
  <c r="L64"/>
  <c r="L57"/>
  <c r="H53"/>
  <c r="V7" i="9"/>
  <c r="H57" i="1"/>
  <c r="H56"/>
  <c r="D43"/>
  <c r="D49"/>
  <c r="D53"/>
  <c r="D58"/>
  <c r="D62"/>
  <c r="D66"/>
  <c r="D42"/>
  <c r="D48"/>
  <c r="D52"/>
  <c r="D57"/>
  <c r="D61"/>
  <c r="D65"/>
  <c r="Q50" i="5"/>
  <c r="Q34"/>
  <c r="Q37"/>
  <c r="Q41"/>
  <c r="Q45"/>
  <c r="Q51"/>
  <c r="Q36"/>
  <c r="Q40"/>
  <c r="Q46"/>
  <c r="Q47"/>
  <c r="Q54"/>
  <c r="Q35"/>
  <c r="Q39"/>
  <c r="Q44"/>
  <c r="H33" i="2"/>
  <c r="Q36" i="3"/>
  <c r="AD63" i="9"/>
  <c r="F39" i="2"/>
  <c r="N43"/>
  <c r="P43" i="3"/>
  <c r="Q41"/>
  <c r="L54" i="5"/>
  <c r="R7" i="9"/>
  <c r="AC31"/>
  <c r="AE47"/>
  <c r="R71" i="1"/>
  <c r="M41"/>
  <c r="M47"/>
  <c r="M51"/>
  <c r="M56"/>
  <c r="M60"/>
  <c r="M64"/>
  <c r="W7" i="9"/>
  <c r="I46" i="1"/>
  <c r="I50"/>
  <c r="I54"/>
  <c r="I59"/>
  <c r="I63"/>
  <c r="I67"/>
  <c r="AB63" i="9"/>
  <c r="N35" i="3"/>
  <c r="N39"/>
  <c r="N43"/>
  <c r="N47"/>
  <c r="J46"/>
  <c r="J44"/>
  <c r="J42"/>
  <c r="J40"/>
  <c r="J38"/>
  <c r="J36"/>
  <c r="J34"/>
  <c r="F46"/>
  <c r="F44"/>
  <c r="F42"/>
  <c r="F40"/>
  <c r="F38"/>
  <c r="F36"/>
  <c r="F34"/>
  <c r="C51" i="5"/>
  <c r="C49"/>
  <c r="C47"/>
  <c r="C54"/>
  <c r="C45"/>
  <c r="C43"/>
  <c r="C41"/>
  <c r="C39"/>
  <c r="C37"/>
  <c r="C35"/>
  <c r="C33"/>
  <c r="AF47" i="9"/>
  <c r="R47" i="5"/>
  <c r="R54"/>
  <c r="R33"/>
  <c r="R53"/>
  <c r="R48"/>
  <c r="R41"/>
  <c r="R46"/>
  <c r="T35" i="3"/>
  <c r="T39"/>
  <c r="T43"/>
  <c r="T47"/>
  <c r="U50" i="5"/>
  <c r="U34"/>
  <c r="U37"/>
  <c r="U41"/>
  <c r="U45"/>
  <c r="N43" i="1"/>
  <c r="N49"/>
  <c r="N53"/>
  <c r="N58"/>
  <c r="N62"/>
  <c r="N66"/>
  <c r="J41"/>
  <c r="J47"/>
  <c r="J51"/>
  <c r="J70"/>
  <c r="J56"/>
  <c r="J60"/>
  <c r="J64"/>
  <c r="F41"/>
  <c r="F47"/>
  <c r="P68"/>
  <c r="P41"/>
  <c r="P43"/>
  <c r="P47"/>
  <c r="P49"/>
  <c r="P51"/>
  <c r="P53"/>
  <c r="P56"/>
  <c r="P58"/>
  <c r="P60"/>
  <c r="P62"/>
  <c r="P64"/>
  <c r="P66"/>
  <c r="B45" i="3"/>
  <c r="B41"/>
  <c r="B37"/>
  <c r="B33"/>
  <c r="B48"/>
  <c r="AA47" i="9"/>
  <c r="M33" i="5"/>
  <c r="M37"/>
  <c r="M41"/>
  <c r="M45"/>
  <c r="M49"/>
  <c r="I50"/>
  <c r="I48"/>
  <c r="I46"/>
  <c r="I44"/>
  <c r="I42"/>
  <c r="I40"/>
  <c r="I38"/>
  <c r="I36"/>
  <c r="I34"/>
  <c r="E50"/>
  <c r="E54"/>
  <c r="E48"/>
  <c r="E46"/>
  <c r="E44"/>
  <c r="E42"/>
  <c r="E40"/>
  <c r="E38"/>
  <c r="E36"/>
  <c r="E34"/>
  <c r="T50"/>
  <c r="T34"/>
  <c r="T37"/>
  <c r="T41"/>
  <c r="T45"/>
  <c r="T68" i="1"/>
  <c r="T65"/>
  <c r="T59"/>
  <c r="T53"/>
  <c r="T48"/>
  <c r="T42"/>
  <c r="T74"/>
  <c r="AA7" i="9"/>
  <c r="T63"/>
  <c r="R47"/>
  <c r="S46" i="2"/>
  <c r="T66" i="1"/>
  <c r="T61"/>
  <c r="T54"/>
  <c r="T49"/>
  <c r="T44"/>
  <c r="U48" i="3"/>
  <c r="E59" i="1"/>
  <c r="I66"/>
  <c r="I61"/>
  <c r="I56"/>
  <c r="I49"/>
  <c r="I42"/>
  <c r="I71"/>
  <c r="L72"/>
  <c r="M63"/>
  <c r="M58"/>
  <c r="M52"/>
  <c r="M46"/>
  <c r="O66"/>
  <c r="O61"/>
  <c r="O58"/>
  <c r="O52"/>
  <c r="O49"/>
  <c r="F33" i="3"/>
  <c r="J33"/>
  <c r="F37"/>
  <c r="J37"/>
  <c r="F41"/>
  <c r="J41"/>
  <c r="F45"/>
  <c r="J45"/>
  <c r="N46"/>
  <c r="N41"/>
  <c r="N36"/>
  <c r="C34" i="5"/>
  <c r="H34"/>
  <c r="H53"/>
  <c r="D35"/>
  <c r="H35"/>
  <c r="L35"/>
  <c r="L36"/>
  <c r="D40"/>
  <c r="C42"/>
  <c r="C52"/>
  <c r="H42"/>
  <c r="D43"/>
  <c r="H43"/>
  <c r="L43"/>
  <c r="L44"/>
  <c r="D48"/>
  <c r="C50"/>
  <c r="H50"/>
  <c r="O54"/>
  <c r="O52"/>
  <c r="T7" i="9"/>
  <c r="Q63"/>
  <c r="R44" i="5"/>
  <c r="R49"/>
  <c r="R36"/>
  <c r="R51"/>
  <c r="S22" i="2"/>
  <c r="T67" i="1"/>
  <c r="T62"/>
  <c r="T57"/>
  <c r="T50"/>
  <c r="T45"/>
  <c r="T71"/>
  <c r="T44" i="3"/>
  <c r="T38"/>
  <c r="T33"/>
  <c r="U44" i="5"/>
  <c r="U39"/>
  <c r="U35"/>
  <c r="U47"/>
  <c r="U54"/>
  <c r="T43" i="1"/>
  <c r="T47"/>
  <c r="T51"/>
  <c r="T56"/>
  <c r="T60"/>
  <c r="T64"/>
  <c r="AH7" i="9"/>
  <c r="V54" i="5"/>
  <c r="Q53"/>
  <c r="E52"/>
  <c r="E53"/>
  <c r="H41" i="2"/>
  <c r="H45"/>
  <c r="H40"/>
  <c r="H44"/>
  <c r="H34"/>
  <c r="V34" i="9"/>
  <c r="H48" i="2"/>
  <c r="H43"/>
  <c r="H47"/>
  <c r="H46"/>
  <c r="D50"/>
  <c r="D38"/>
  <c r="AD34" i="9"/>
  <c r="P46" i="2"/>
  <c r="P35"/>
  <c r="Y34" i="9"/>
  <c r="K38" i="2"/>
  <c r="K43"/>
  <c r="K50"/>
  <c r="K39"/>
  <c r="K34"/>
  <c r="K42"/>
  <c r="K46"/>
  <c r="K47"/>
  <c r="K35"/>
  <c r="K40"/>
  <c r="K49"/>
  <c r="K44"/>
  <c r="K45"/>
  <c r="K36"/>
  <c r="K37"/>
  <c r="K41"/>
  <c r="K48"/>
  <c r="M48" i="3"/>
  <c r="S42" i="2"/>
  <c r="S48"/>
  <c r="S36"/>
  <c r="S43"/>
  <c r="S50"/>
  <c r="S37"/>
  <c r="S41"/>
  <c r="S51"/>
  <c r="S39"/>
  <c r="AG34" i="9"/>
  <c r="S40" i="2"/>
  <c r="S45"/>
  <c r="S47"/>
  <c r="S34"/>
  <c r="S38"/>
  <c r="S35"/>
  <c r="S49"/>
  <c r="S44"/>
  <c r="C53" i="5"/>
  <c r="T53"/>
  <c r="U53"/>
  <c r="G43" i="2"/>
  <c r="G50"/>
  <c r="G42"/>
  <c r="G46"/>
  <c r="G40"/>
  <c r="G37"/>
  <c r="G41"/>
  <c r="G36"/>
  <c r="S33"/>
  <c r="N54" i="5"/>
  <c r="K33" i="2"/>
  <c r="N70" i="1"/>
  <c r="D70"/>
  <c r="X57"/>
  <c r="X59"/>
  <c r="X71"/>
  <c r="X73"/>
  <c r="X42"/>
  <c r="X65"/>
  <c r="X48"/>
  <c r="X50"/>
  <c r="X67"/>
  <c r="X44"/>
  <c r="X52"/>
  <c r="X61"/>
  <c r="X69"/>
  <c r="X72"/>
  <c r="X74"/>
  <c r="X46"/>
  <c r="X54"/>
  <c r="X63"/>
  <c r="W74"/>
  <c r="W44"/>
  <c r="W48"/>
  <c r="W52"/>
  <c r="W57"/>
  <c r="W61"/>
  <c r="W65"/>
  <c r="W69"/>
  <c r="W71"/>
  <c r="W73"/>
  <c r="W72"/>
  <c r="W42"/>
  <c r="W46"/>
  <c r="W50"/>
  <c r="W54"/>
  <c r="W59"/>
  <c r="W63"/>
  <c r="W67"/>
  <c r="W35" i="3"/>
  <c r="W39"/>
  <c r="W43"/>
  <c r="W45"/>
  <c r="X35"/>
  <c r="X39"/>
  <c r="X43"/>
  <c r="X47"/>
  <c r="W34"/>
  <c r="W36"/>
  <c r="W38"/>
  <c r="W40"/>
  <c r="W42"/>
  <c r="W44"/>
  <c r="W46"/>
  <c r="W33"/>
  <c r="W37"/>
  <c r="W41"/>
  <c r="X33"/>
  <c r="X37"/>
  <c r="X41"/>
  <c r="X45"/>
  <c r="X34"/>
  <c r="X36"/>
  <c r="X38"/>
  <c r="X40"/>
  <c r="X42"/>
  <c r="X44"/>
  <c r="W35" i="5"/>
  <c r="W39"/>
  <c r="W43"/>
  <c r="W45"/>
  <c r="W49"/>
  <c r="X33"/>
  <c r="X37"/>
  <c r="X41"/>
  <c r="X47"/>
  <c r="W34"/>
  <c r="W36"/>
  <c r="W38"/>
  <c r="W40"/>
  <c r="W42"/>
  <c r="W44"/>
  <c r="W46"/>
  <c r="W48"/>
  <c r="W50"/>
  <c r="W33"/>
  <c r="W37"/>
  <c r="W41"/>
  <c r="W47"/>
  <c r="W54"/>
  <c r="X35"/>
  <c r="X39"/>
  <c r="X43"/>
  <c r="X45"/>
  <c r="X49"/>
  <c r="X51"/>
  <c r="X34"/>
  <c r="X36"/>
  <c r="X38"/>
  <c r="X40"/>
  <c r="X42"/>
  <c r="X44"/>
  <c r="X46"/>
  <c r="X48"/>
  <c r="W48" i="2"/>
  <c r="W40"/>
  <c r="W36"/>
  <c r="W49"/>
  <c r="W47"/>
  <c r="W45"/>
  <c r="W43"/>
  <c r="W41"/>
  <c r="W39"/>
  <c r="W37"/>
  <c r="W35"/>
  <c r="W33"/>
  <c r="W50"/>
  <c r="W44"/>
  <c r="W42"/>
  <c r="W38"/>
  <c r="W34"/>
  <c r="X49"/>
  <c r="X47"/>
  <c r="X45"/>
  <c r="X43"/>
  <c r="X41"/>
  <c r="X39"/>
  <c r="X37"/>
  <c r="X35"/>
  <c r="X33"/>
  <c r="X48"/>
  <c r="X42"/>
  <c r="X38"/>
  <c r="X34"/>
  <c r="X50"/>
  <c r="X44"/>
  <c r="X40"/>
  <c r="X36"/>
  <c r="W46"/>
  <c r="X46"/>
  <c r="W41" i="1"/>
  <c r="W43"/>
  <c r="W45"/>
  <c r="W47"/>
  <c r="W49"/>
  <c r="W51"/>
  <c r="W53"/>
  <c r="W56"/>
  <c r="W58"/>
  <c r="W60"/>
  <c r="W62"/>
  <c r="W64"/>
  <c r="W66"/>
  <c r="X41"/>
  <c r="X43"/>
  <c r="X45"/>
  <c r="X47"/>
  <c r="X49"/>
  <c r="X51"/>
  <c r="X53"/>
  <c r="X56"/>
  <c r="X58"/>
  <c r="X60"/>
  <c r="X62"/>
  <c r="X64"/>
  <c r="X66"/>
  <c r="F53" i="5"/>
  <c r="L52"/>
  <c r="L53"/>
  <c r="J54"/>
  <c r="O36" i="2"/>
  <c r="D41"/>
  <c r="D40"/>
  <c r="D34"/>
  <c r="R34" i="9"/>
  <c r="D33" i="2"/>
  <c r="D45"/>
  <c r="D44"/>
  <c r="D42"/>
  <c r="D43"/>
  <c r="D36"/>
  <c r="K51"/>
  <c r="P45"/>
  <c r="D46"/>
  <c r="V52" i="5"/>
  <c r="V48" i="3"/>
  <c r="C22" i="2"/>
  <c r="C33"/>
  <c r="Q42"/>
  <c r="Q45"/>
  <c r="Q33"/>
  <c r="Q44"/>
  <c r="Q38"/>
  <c r="Q35"/>
  <c r="Q41"/>
  <c r="Q39"/>
  <c r="Q48"/>
  <c r="Q50"/>
  <c r="AE34" i="9"/>
  <c r="Q43" i="2"/>
  <c r="G70" i="1"/>
  <c r="E42"/>
  <c r="E49"/>
  <c r="E56"/>
  <c r="E61"/>
  <c r="E66"/>
  <c r="E43"/>
  <c r="E51"/>
  <c r="E57"/>
  <c r="E62"/>
  <c r="E74"/>
  <c r="E48"/>
  <c r="E60"/>
  <c r="E52"/>
  <c r="E64"/>
  <c r="S7" i="9"/>
  <c r="E47" i="1"/>
  <c r="E54"/>
  <c r="E71"/>
  <c r="E63"/>
  <c r="E53"/>
  <c r="E70"/>
  <c r="E67"/>
  <c r="E50"/>
  <c r="E73"/>
  <c r="E58"/>
  <c r="E46"/>
  <c r="R46"/>
  <c r="R41"/>
  <c r="R73"/>
  <c r="R63"/>
  <c r="R52"/>
  <c r="R67"/>
  <c r="R74"/>
  <c r="R47"/>
  <c r="R64"/>
  <c r="R61"/>
  <c r="R48"/>
  <c r="R68"/>
  <c r="R45"/>
  <c r="R69"/>
  <c r="R43"/>
  <c r="R44"/>
  <c r="AF7" i="9"/>
  <c r="R65" i="1"/>
  <c r="R56"/>
  <c r="R53"/>
  <c r="R50"/>
  <c r="R58"/>
  <c r="R51"/>
  <c r="R49"/>
  <c r="R42"/>
  <c r="R62"/>
  <c r="R54"/>
  <c r="U22" i="2"/>
  <c r="U33"/>
  <c r="AI31" i="9"/>
  <c r="P41" i="2"/>
  <c r="D47"/>
  <c r="D48"/>
  <c r="D49"/>
  <c r="R52" i="5"/>
  <c r="R72" i="1"/>
  <c r="Q34" i="2"/>
  <c r="R59" i="1"/>
  <c r="Q48" i="3"/>
  <c r="M41" i="2"/>
  <c r="M40"/>
  <c r="M43"/>
  <c r="M50"/>
  <c r="M45"/>
  <c r="M48"/>
  <c r="M42"/>
  <c r="M39"/>
  <c r="M33"/>
  <c r="M49"/>
  <c r="M35"/>
  <c r="M47"/>
  <c r="M36"/>
  <c r="AA34" i="9"/>
  <c r="Z31"/>
  <c r="L22" i="2"/>
  <c r="L74" i="1"/>
  <c r="L48"/>
  <c r="L60"/>
  <c r="L71"/>
  <c r="L50"/>
  <c r="L61"/>
  <c r="L41"/>
  <c r="L65"/>
  <c r="L42"/>
  <c r="L67"/>
  <c r="L56"/>
  <c r="L53"/>
  <c r="L47"/>
  <c r="Z7" i="9"/>
  <c r="L63" i="1"/>
  <c r="L43"/>
  <c r="L51"/>
  <c r="L58"/>
  <c r="L52"/>
  <c r="L46"/>
  <c r="L62"/>
  <c r="L59"/>
  <c r="H47"/>
  <c r="H59"/>
  <c r="H48"/>
  <c r="H60"/>
  <c r="H52"/>
  <c r="H54"/>
  <c r="H65"/>
  <c r="H58"/>
  <c r="H73"/>
  <c r="H63"/>
  <c r="H61"/>
  <c r="H66"/>
  <c r="H50"/>
  <c r="H43"/>
  <c r="H62"/>
  <c r="H46"/>
  <c r="H42"/>
  <c r="H67"/>
  <c r="H41"/>
  <c r="H49"/>
  <c r="H51"/>
  <c r="H72"/>
  <c r="P36" i="2"/>
  <c r="P42"/>
  <c r="P50"/>
  <c r="P49"/>
  <c r="P47"/>
  <c r="P33"/>
  <c r="P51"/>
  <c r="P38"/>
  <c r="P44"/>
  <c r="P37"/>
  <c r="P43"/>
  <c r="O38"/>
  <c r="O35"/>
  <c r="O49"/>
  <c r="O40"/>
  <c r="O50"/>
  <c r="O41"/>
  <c r="O34"/>
  <c r="O45"/>
  <c r="O42"/>
  <c r="AC34" i="9"/>
  <c r="O43" i="2"/>
  <c r="O44"/>
  <c r="O37"/>
  <c r="D37"/>
  <c r="O47"/>
  <c r="V51"/>
  <c r="X34" i="9"/>
  <c r="J46" i="2"/>
  <c r="J50"/>
  <c r="J39"/>
  <c r="J37"/>
  <c r="J43"/>
  <c r="J35"/>
  <c r="J48"/>
  <c r="J38"/>
  <c r="J49"/>
  <c r="J41"/>
  <c r="J40"/>
  <c r="J36"/>
  <c r="J45"/>
  <c r="J44"/>
  <c r="P39"/>
  <c r="P48"/>
  <c r="P34"/>
  <c r="D35"/>
  <c r="D39"/>
  <c r="F70" i="1"/>
  <c r="Q49" i="2"/>
  <c r="Q40"/>
  <c r="R66" i="1"/>
  <c r="Q36" i="2"/>
  <c r="O48"/>
  <c r="O33"/>
  <c r="T34" i="9"/>
  <c r="F34" i="2"/>
  <c r="F50"/>
  <c r="F43"/>
  <c r="F47"/>
  <c r="F48"/>
  <c r="F42"/>
  <c r="F37"/>
  <c r="F38"/>
  <c r="F35"/>
  <c r="F36"/>
  <c r="F33"/>
  <c r="F41"/>
  <c r="F40"/>
  <c r="S31" i="9"/>
  <c r="E22" i="2"/>
  <c r="B22"/>
  <c r="Q31" i="9"/>
  <c r="O70" i="1"/>
  <c r="Q45"/>
  <c r="Q46"/>
  <c r="Q58"/>
  <c r="Q68"/>
  <c r="Q47"/>
  <c r="Q59"/>
  <c r="Q74"/>
  <c r="Q71"/>
  <c r="Q64"/>
  <c r="Q51"/>
  <c r="Q48"/>
  <c r="Q65"/>
  <c r="Q50"/>
  <c r="Q44"/>
  <c r="Q54"/>
  <c r="Q53"/>
  <c r="Q61"/>
  <c r="Q56"/>
  <c r="Q52"/>
  <c r="AE7" i="9"/>
  <c r="Q67" i="1"/>
  <c r="Q63"/>
  <c r="Q42"/>
  <c r="Q69"/>
  <c r="Q62"/>
  <c r="Q49"/>
  <c r="Q60"/>
  <c r="P48" i="3"/>
  <c r="T54" i="5"/>
  <c r="T48" i="3"/>
  <c r="N36" i="2"/>
  <c r="N37"/>
  <c r="Q46"/>
  <c r="G48"/>
  <c r="G49"/>
  <c r="G35"/>
  <c r="G34"/>
  <c r="G38"/>
  <c r="H36"/>
  <c r="H39"/>
  <c r="H37"/>
  <c r="N49"/>
  <c r="AB34" i="9"/>
  <c r="N34" i="2"/>
  <c r="N48"/>
  <c r="J33"/>
  <c r="N46"/>
  <c r="P67" i="1"/>
  <c r="P73"/>
  <c r="AG47" i="9"/>
  <c r="S50" i="5"/>
  <c r="S54"/>
  <c r="S35"/>
  <c r="S38"/>
  <c r="S42"/>
  <c r="S46"/>
  <c r="S51"/>
  <c r="S36"/>
  <c r="S39"/>
  <c r="S43"/>
  <c r="S48"/>
  <c r="S33"/>
  <c r="S40"/>
  <c r="S49"/>
  <c r="S34"/>
  <c r="S41"/>
  <c r="S37"/>
  <c r="O46" i="2"/>
  <c r="M46"/>
  <c r="H71" i="1"/>
  <c r="G45" i="2"/>
  <c r="G44"/>
  <c r="G47"/>
  <c r="G39"/>
  <c r="H35"/>
  <c r="H38"/>
  <c r="H51"/>
  <c r="H42"/>
  <c r="H50"/>
  <c r="H54" i="5"/>
  <c r="N35" i="2"/>
  <c r="N45"/>
  <c r="N51"/>
  <c r="N50"/>
  <c r="N47"/>
  <c r="I22"/>
  <c r="U31" i="9"/>
  <c r="G33" i="2"/>
  <c r="M49" i="1"/>
  <c r="M57"/>
  <c r="M65"/>
  <c r="M42"/>
  <c r="M50"/>
  <c r="M59"/>
  <c r="M66"/>
  <c r="M43"/>
  <c r="M61"/>
  <c r="M48"/>
  <c r="M62"/>
  <c r="I47"/>
  <c r="I53"/>
  <c r="I62"/>
  <c r="I72"/>
  <c r="I48"/>
  <c r="I57"/>
  <c r="I64"/>
  <c r="I41"/>
  <c r="I58"/>
  <c r="I43"/>
  <c r="I60"/>
  <c r="AD7" i="9"/>
  <c r="P54" i="1"/>
  <c r="P71"/>
  <c r="P74"/>
  <c r="P48"/>
  <c r="P52"/>
  <c r="P59"/>
  <c r="P65"/>
  <c r="P42"/>
  <c r="P61"/>
  <c r="P57"/>
  <c r="N37" i="3"/>
  <c r="N44"/>
  <c r="N34"/>
  <c r="N45"/>
  <c r="N38"/>
  <c r="N42"/>
  <c r="X63" i="9"/>
  <c r="J35" i="3"/>
  <c r="J48"/>
  <c r="J43"/>
  <c r="J47"/>
  <c r="F47"/>
  <c r="F39"/>
  <c r="F48"/>
  <c r="S45" i="5"/>
  <c r="E72" i="1"/>
  <c r="C42"/>
  <c r="C48"/>
  <c r="C52"/>
  <c r="C43"/>
  <c r="C49"/>
  <c r="C53"/>
  <c r="C70"/>
  <c r="C57"/>
  <c r="Q73"/>
  <c r="G34" i="3"/>
  <c r="B54" i="5"/>
  <c r="I33"/>
  <c r="I53"/>
  <c r="I37"/>
  <c r="AD47" i="9"/>
  <c r="P33" i="5"/>
  <c r="P35"/>
  <c r="P37"/>
  <c r="P39"/>
  <c r="P41"/>
  <c r="P43"/>
  <c r="P45"/>
  <c r="P47"/>
  <c r="P49"/>
  <c r="P51"/>
  <c r="P38"/>
  <c r="P46"/>
  <c r="P34"/>
  <c r="P36"/>
  <c r="P44"/>
  <c r="M38"/>
  <c r="M43"/>
  <c r="M34"/>
  <c r="M39"/>
  <c r="M44"/>
  <c r="M48"/>
  <c r="M35"/>
  <c r="M46"/>
  <c r="M36"/>
  <c r="M47"/>
  <c r="M54"/>
  <c r="J43"/>
  <c r="J45"/>
  <c r="J44"/>
  <c r="J35"/>
  <c r="J53"/>
  <c r="J38"/>
  <c r="J52"/>
  <c r="J36"/>
  <c r="J51"/>
  <c r="J46"/>
  <c r="F44"/>
  <c r="F42"/>
  <c r="F35"/>
  <c r="F51"/>
  <c r="F54"/>
  <c r="F45"/>
  <c r="F36"/>
  <c r="F43"/>
  <c r="F37"/>
  <c r="AI7" i="9"/>
  <c r="U42" i="1"/>
  <c r="U46"/>
  <c r="U50"/>
  <c r="U54"/>
  <c r="U58"/>
  <c r="U62"/>
  <c r="U66"/>
  <c r="U43"/>
  <c r="U47"/>
  <c r="U51"/>
  <c r="U59"/>
  <c r="U63"/>
  <c r="U67"/>
  <c r="U71"/>
  <c r="U48"/>
  <c r="U56"/>
  <c r="U64"/>
  <c r="U73"/>
  <c r="U41"/>
  <c r="U49"/>
  <c r="U57"/>
  <c r="U65"/>
  <c r="I73"/>
  <c r="M73"/>
  <c r="O36" i="3"/>
  <c r="O40"/>
  <c r="O43"/>
  <c r="O47"/>
  <c r="O33"/>
  <c r="O35"/>
  <c r="O41"/>
  <c r="O45"/>
  <c r="AC63" i="9"/>
  <c r="O37" i="3"/>
  <c r="O46"/>
  <c r="Y63" i="9"/>
  <c r="K45" i="3"/>
  <c r="K44"/>
  <c r="K43"/>
  <c r="K46"/>
  <c r="K41"/>
  <c r="K40"/>
  <c r="K34"/>
  <c r="K48"/>
  <c r="K47"/>
  <c r="K39"/>
  <c r="K38"/>
  <c r="G46"/>
  <c r="G42"/>
  <c r="G39"/>
  <c r="U63" i="9"/>
  <c r="G43" i="3"/>
  <c r="G33"/>
  <c r="G48"/>
  <c r="B44"/>
  <c r="B39"/>
  <c r="B34"/>
  <c r="B43"/>
  <c r="B38"/>
  <c r="I41" i="5"/>
  <c r="I39"/>
  <c r="I43"/>
  <c r="I47"/>
  <c r="I54"/>
  <c r="I35"/>
  <c r="T22" i="2"/>
  <c r="AH31" i="9"/>
  <c r="K53" i="5"/>
  <c r="D51"/>
  <c r="D50"/>
  <c r="D41"/>
  <c r="D39"/>
  <c r="D37"/>
  <c r="D52"/>
  <c r="D46"/>
  <c r="D44"/>
  <c r="D42"/>
  <c r="R38" i="3"/>
  <c r="R48"/>
  <c r="R40"/>
  <c r="R46" i="2"/>
  <c r="R40"/>
  <c r="R51"/>
  <c r="R48"/>
  <c r="S38" i="3"/>
  <c r="S48"/>
  <c r="S43"/>
  <c r="T41" i="1"/>
  <c r="T63"/>
  <c r="T46"/>
  <c r="T69"/>
  <c r="V63" i="9"/>
  <c r="H47" i="3"/>
  <c r="H48"/>
  <c r="G51" i="5"/>
  <c r="G46"/>
  <c r="G45"/>
  <c r="G40"/>
  <c r="G36"/>
  <c r="G33"/>
  <c r="G50"/>
  <c r="G49"/>
  <c r="G47"/>
  <c r="G38"/>
  <c r="G37"/>
  <c r="G34"/>
  <c r="B34"/>
  <c r="B50"/>
  <c r="B48"/>
  <c r="B43"/>
  <c r="B39"/>
  <c r="U47" i="9"/>
  <c r="R45" i="3"/>
  <c r="AJ7" i="9"/>
  <c r="V67" i="1"/>
  <c r="V70"/>
  <c r="K46" i="5"/>
  <c r="K48"/>
  <c r="K52"/>
  <c r="N45"/>
  <c r="N52"/>
  <c r="H51"/>
  <c r="H52"/>
  <c r="Q43"/>
  <c r="Q52"/>
  <c r="T44"/>
  <c r="T39"/>
  <c r="T52"/>
  <c r="U43"/>
  <c r="U52"/>
  <c r="U70" i="1"/>
  <c r="M70"/>
  <c r="W48" i="3"/>
  <c r="X48"/>
  <c r="W52" i="5"/>
  <c r="W53"/>
  <c r="X52"/>
  <c r="X53"/>
  <c r="X54"/>
  <c r="W51" i="2"/>
  <c r="X51"/>
  <c r="W70" i="1"/>
  <c r="G53" i="5"/>
  <c r="G52"/>
  <c r="L70" i="1"/>
  <c r="F52" i="5"/>
  <c r="P52"/>
  <c r="P53"/>
  <c r="I70" i="1"/>
  <c r="F51" i="2"/>
  <c r="P54" i="5"/>
  <c r="N48" i="3"/>
  <c r="P70" i="1"/>
  <c r="G51" i="2"/>
  <c r="J51"/>
  <c r="AI34" i="9"/>
  <c r="U44" i="2"/>
  <c r="U36"/>
  <c r="U41"/>
  <c r="U50"/>
  <c r="U37"/>
  <c r="U42"/>
  <c r="U48"/>
  <c r="U38"/>
  <c r="U51"/>
  <c r="U35"/>
  <c r="U49"/>
  <c r="U45"/>
  <c r="U40"/>
  <c r="U39"/>
  <c r="U43"/>
  <c r="U47"/>
  <c r="U34"/>
  <c r="U46"/>
  <c r="D51"/>
  <c r="M53" i="5"/>
  <c r="M52"/>
  <c r="I41" i="2"/>
  <c r="I48"/>
  <c r="I42"/>
  <c r="I45"/>
  <c r="I34"/>
  <c r="I33"/>
  <c r="I49"/>
  <c r="I35"/>
  <c r="I46"/>
  <c r="I47"/>
  <c r="I38"/>
  <c r="I39"/>
  <c r="I43"/>
  <c r="I44"/>
  <c r="I50"/>
  <c r="I36"/>
  <c r="I40"/>
  <c r="W34" i="9"/>
  <c r="I37" i="2"/>
  <c r="E36"/>
  <c r="E49"/>
  <c r="E47"/>
  <c r="E50"/>
  <c r="E38"/>
  <c r="E37"/>
  <c r="E40"/>
  <c r="E34"/>
  <c r="E46"/>
  <c r="E48"/>
  <c r="E44"/>
  <c r="E45"/>
  <c r="E41"/>
  <c r="E43"/>
  <c r="S34" i="9"/>
  <c r="E35" i="2"/>
  <c r="E39"/>
  <c r="E42"/>
  <c r="H70" i="1"/>
  <c r="L41" i="2"/>
  <c r="L40"/>
  <c r="L34"/>
  <c r="L36"/>
  <c r="L46"/>
  <c r="L45"/>
  <c r="L44"/>
  <c r="L42"/>
  <c r="L47"/>
  <c r="L43"/>
  <c r="L37"/>
  <c r="L33"/>
  <c r="Z34" i="9"/>
  <c r="L49" i="2"/>
  <c r="L50"/>
  <c r="L38"/>
  <c r="L39"/>
  <c r="L35"/>
  <c r="L48"/>
  <c r="T70" i="1"/>
  <c r="T37" i="2"/>
  <c r="T36"/>
  <c r="T48"/>
  <c r="T47"/>
  <c r="T44"/>
  <c r="T43"/>
  <c r="T38"/>
  <c r="T41"/>
  <c r="T39"/>
  <c r="AH34" i="9"/>
  <c r="T49" i="2"/>
  <c r="T45"/>
  <c r="T46"/>
  <c r="T50"/>
  <c r="T42"/>
  <c r="T35"/>
  <c r="T40"/>
  <c r="T34"/>
  <c r="T33"/>
  <c r="Q70" i="1"/>
  <c r="E33" i="2"/>
  <c r="O51"/>
  <c r="B52" i="5"/>
  <c r="B53"/>
  <c r="G54"/>
  <c r="D54"/>
  <c r="O48" i="3"/>
  <c r="I52" i="5"/>
  <c r="S53"/>
  <c r="S52"/>
  <c r="Q34" i="9"/>
  <c r="B35" i="2"/>
  <c r="B36"/>
  <c r="B41"/>
  <c r="B45"/>
  <c r="B43"/>
  <c r="B39"/>
  <c r="B38"/>
  <c r="B42"/>
  <c r="B44"/>
  <c r="B49"/>
  <c r="B37"/>
  <c r="B46"/>
  <c r="B40"/>
  <c r="B48"/>
  <c r="B34"/>
  <c r="B33"/>
  <c r="B47"/>
  <c r="B50"/>
  <c r="M51"/>
  <c r="R70" i="1"/>
  <c r="Q51" i="2"/>
  <c r="C44"/>
  <c r="C43"/>
  <c r="C48"/>
  <c r="C49"/>
  <c r="C42"/>
  <c r="C37"/>
  <c r="C46"/>
  <c r="C35"/>
  <c r="C50"/>
  <c r="C41"/>
  <c r="C40"/>
  <c r="C39"/>
  <c r="C36"/>
  <c r="C47"/>
  <c r="C38"/>
  <c r="C51"/>
  <c r="C34"/>
  <c r="C45"/>
  <c r="E51"/>
  <c r="L51"/>
  <c r="I51"/>
  <c r="B51"/>
  <c r="T51"/>
  <c r="Z71" i="1" l="1"/>
  <c r="Z72"/>
  <c r="Z73"/>
  <c r="Z74"/>
  <c r="Y71"/>
  <c r="Y72"/>
  <c r="Y73"/>
  <c r="Y74"/>
  <c r="Z33" i="3"/>
  <c r="Z34"/>
  <c r="Z35"/>
  <c r="Z36"/>
  <c r="Z37"/>
  <c r="Z38"/>
  <c r="Z39"/>
  <c r="Z40"/>
  <c r="Z41"/>
  <c r="Z42"/>
  <c r="Z43"/>
  <c r="Z44"/>
  <c r="Z45"/>
  <c r="Z46"/>
  <c r="Y33"/>
  <c r="Y34"/>
  <c r="Y35"/>
  <c r="Y36"/>
  <c r="Y37"/>
  <c r="Y38"/>
  <c r="Y39"/>
  <c r="Y40"/>
  <c r="Y41"/>
  <c r="Y42"/>
  <c r="Y43"/>
  <c r="Y44"/>
  <c r="Y45"/>
  <c r="Y46"/>
  <c r="Z33" i="5"/>
  <c r="Z34"/>
  <c r="Z35"/>
  <c r="Z36"/>
  <c r="Z37"/>
  <c r="Z38"/>
  <c r="Z39"/>
  <c r="Z40"/>
  <c r="Z41"/>
  <c r="Z42"/>
  <c r="Z43"/>
  <c r="Z44"/>
  <c r="Z45"/>
  <c r="Z46"/>
  <c r="Z47"/>
  <c r="Z48"/>
  <c r="Z49"/>
  <c r="Z50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22" i="2"/>
  <c r="Z22"/>
  <c r="Z46" s="1"/>
  <c r="Z41" i="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Z54" i="5" l="1"/>
  <c r="Y54"/>
  <c r="Y48" i="3"/>
  <c r="Z48"/>
  <c r="Y53" i="5"/>
  <c r="Y52"/>
  <c r="Z53"/>
  <c r="Z52"/>
  <c r="Y50" i="2"/>
  <c r="Y49"/>
  <c r="Y48"/>
  <c r="Y47"/>
  <c r="Y45"/>
  <c r="Y44"/>
  <c r="Y43"/>
  <c r="Y42"/>
  <c r="Y41"/>
  <c r="Y40"/>
  <c r="Y39"/>
  <c r="Y38"/>
  <c r="Y37"/>
  <c r="Y36"/>
  <c r="Y35"/>
  <c r="Y34"/>
  <c r="Y33"/>
  <c r="Z50"/>
  <c r="Z49"/>
  <c r="Z48"/>
  <c r="Z47"/>
  <c r="Z45"/>
  <c r="Z44"/>
  <c r="Z43"/>
  <c r="Z42"/>
  <c r="Z41"/>
  <c r="Z40"/>
  <c r="Z39"/>
  <c r="Z38"/>
  <c r="Z37"/>
  <c r="Z36"/>
  <c r="Z35"/>
  <c r="Z34"/>
  <c r="Z33"/>
  <c r="Y46"/>
  <c r="Y70" i="1"/>
  <c r="Z70"/>
  <c r="Y51" i="2" l="1"/>
  <c r="Z51"/>
</calcChain>
</file>

<file path=xl/sharedStrings.xml><?xml version="1.0" encoding="utf-8"?>
<sst xmlns="http://schemas.openxmlformats.org/spreadsheetml/2006/main" count="495" uniqueCount="224">
  <si>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</si>
  <si>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</si>
  <si>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</si>
  <si>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</si>
  <si>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</si>
  <si>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</si>
  <si>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</si>
  <si>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</si>
  <si>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</si>
  <si>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</si>
  <si>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</si>
  <si>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</si>
  <si>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</si>
  <si>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</si>
  <si>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うち政府資金</t>
    <rPh sb="2" eb="4">
      <t>セイフ</t>
    </rPh>
    <rPh sb="4" eb="6">
      <t>シキン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</si>
  <si>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</si>
  <si>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</si>
  <si>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</si>
  <si>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</si>
  <si>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</si>
  <si>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</si>
  <si>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</si>
  <si>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</si>
  <si>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</si>
  <si>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</si>
  <si>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</si>
  <si>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</si>
  <si>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</si>
  <si>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</si>
  <si>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</si>
  <si>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</si>
  <si>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</si>
  <si>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</si>
  <si>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</si>
  <si>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</si>
  <si>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</si>
  <si>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</si>
  <si>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</si>
  <si>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</si>
  <si>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</si>
  <si>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</si>
  <si>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</si>
  <si>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</si>
  <si>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</si>
  <si>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</si>
  <si>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</si>
  <si>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</si>
  <si>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</si>
  <si>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</si>
  <si>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</si>
  <si>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</si>
  <si>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</si>
  <si>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</si>
  <si>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</si>
  <si>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</si>
  <si>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</si>
  <si>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</si>
  <si>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</si>
  <si>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</si>
  <si>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</si>
  <si>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</si>
  <si>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</si>
  <si>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</si>
  <si>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</si>
  <si>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</si>
  <si>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</si>
  <si>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</si>
  <si>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</si>
  <si>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</si>
  <si>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</si>
  <si>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</si>
  <si>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</si>
  <si>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</si>
  <si>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</si>
  <si>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</si>
  <si>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</si>
  <si>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</si>
  <si>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</si>
  <si>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</si>
  <si>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</si>
  <si>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</si>
  <si>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</si>
  <si>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</si>
  <si>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</si>
  <si>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</si>
  <si>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</si>
  <si>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</si>
  <si>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</si>
  <si>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</si>
  <si>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</si>
  <si>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</si>
  <si>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</si>
  <si>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</si>
  <si>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</si>
  <si>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</si>
  <si>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</si>
  <si>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</si>
  <si>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</si>
  <si>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</si>
  <si>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</si>
  <si>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</si>
  <si>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</si>
  <si>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</si>
  <si>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</si>
  <si>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</si>
  <si>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</si>
  <si>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</si>
  <si>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</si>
  <si>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</si>
  <si>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</si>
  <si>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</si>
  <si>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</si>
  <si>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</si>
  <si>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</si>
  <si>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</si>
  <si>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</si>
  <si>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</si>
  <si>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</si>
  <si>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</si>
  <si>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</si>
  <si>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</si>
  <si>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</si>
  <si>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８ 国有提供施設等助成交付金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</si>
  <si>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</si>
  <si>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</si>
  <si>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</si>
  <si>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</si>
  <si>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</si>
  <si>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</si>
  <si>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</si>
  <si>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</si>
  <si>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</si>
  <si>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</si>
  <si>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</si>
  <si>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</si>
  <si>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</si>
  <si>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</si>
  <si>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</si>
  <si>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</si>
  <si>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</si>
  <si>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</si>
  <si>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</si>
  <si>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</si>
  <si>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</si>
  <si>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</si>
  <si>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</si>
  <si>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</si>
  <si>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</si>
  <si>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</si>
  <si>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</si>
  <si>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</si>
  <si>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</si>
  <si>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</si>
  <si>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</si>
  <si>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</si>
  <si>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</si>
  <si>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</si>
  <si>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</si>
  <si>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</si>
  <si>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</si>
  <si>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</si>
  <si>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</si>
  <si>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</si>
  <si>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</si>
  <si>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</si>
  <si>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</si>
  <si>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</si>
  <si>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</si>
  <si>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</si>
  <si>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</si>
  <si>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</si>
  <si>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</si>
  <si>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</si>
  <si>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</si>
  <si>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</si>
  <si>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</si>
  <si>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</si>
  <si>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</si>
  <si>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</si>
  <si>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</si>
  <si>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</si>
  <si>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</si>
  <si>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</si>
  <si>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岩舟町</t>
    <rPh sb="0" eb="2">
      <t>イワフネ</t>
    </rPh>
    <rPh sb="2" eb="3">
      <t>マチ</t>
    </rPh>
    <phoneticPr fontId="2"/>
  </si>
  <si>
    <t>０１(H13)</t>
    <phoneticPr fontId="2"/>
  </si>
  <si>
    <t>０１(H13）</t>
    <phoneticPr fontId="2"/>
  </si>
  <si>
    <t>０２(H14)</t>
    <phoneticPr fontId="2"/>
  </si>
  <si>
    <t>０３(H15)</t>
    <phoneticPr fontId="2"/>
  </si>
  <si>
    <t>０２(H14）</t>
    <phoneticPr fontId="2"/>
  </si>
  <si>
    <t>０３(H15）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</si>
  <si>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</si>
  <si>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</si>
  <si>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</si>
  <si>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０４(H16）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</si>
  <si>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</si>
  <si>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</si>
  <si>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</si>
  <si>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</si>
  <si>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</si>
  <si>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</si>
  <si>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０５(H17）</t>
    <phoneticPr fontId="2"/>
  </si>
  <si>
    <t>０６(H18)</t>
    <phoneticPr fontId="2"/>
  </si>
  <si>
    <t>０６(H18）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</si>
  <si>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</si>
  <si>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</si>
  <si>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</si>
  <si>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</si>
  <si>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</si>
  <si>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</si>
  <si>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０７(H19)</t>
    <phoneticPr fontId="2"/>
  </si>
  <si>
    <t>０７(H19）</t>
    <phoneticPr fontId="2"/>
  </si>
  <si>
    <t>０８(H20)</t>
    <phoneticPr fontId="2"/>
  </si>
  <si>
    <t>０８(H20）</t>
    <phoneticPr fontId="2"/>
  </si>
  <si>
    <t>０９(H21)</t>
    <phoneticPr fontId="2"/>
  </si>
  <si>
    <t>０９(H21）</t>
    <phoneticPr fontId="2"/>
  </si>
  <si>
    <t>１０(H22)</t>
    <phoneticPr fontId="2"/>
  </si>
  <si>
    <t>１１(H23)</t>
    <phoneticPr fontId="2"/>
  </si>
  <si>
    <t>１０(H22）</t>
  </si>
  <si>
    <t>１０(H22）</t>
    <phoneticPr fontId="2"/>
  </si>
  <si>
    <t>１１(H23）</t>
  </si>
  <si>
    <t>１１(H23）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</si>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</sst>
</file>

<file path=xl/styles.xml><?xml version="1.0" encoding="utf-8"?>
<styleSheet xmlns="http://schemas.openxmlformats.org/spreadsheetml/2006/main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2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0" xfId="1" applyFont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79" fontId="4" fillId="0" borderId="1" xfId="1" applyNumberFormat="1" applyFont="1" applyFill="1" applyBorder="1" applyAlignment="1" applyProtection="1">
      <alignment horizontal="right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183" fontId="4" fillId="0" borderId="1" xfId="0" applyNumberFormat="1" applyFont="1" applyBorder="1" applyAlignment="1">
      <alignment vertical="center"/>
    </xf>
    <xf numFmtId="183" fontId="4" fillId="0" borderId="0" xfId="0" applyNumberFormat="1" applyFont="1" applyAlignment="1">
      <alignment vertical="center"/>
    </xf>
    <xf numFmtId="183" fontId="5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469096184050562"/>
          <c:y val="1.346393826520188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73467923438253"/>
          <c:y val="0.10036721205857643"/>
          <c:w val="0.77876223972787573"/>
          <c:h val="0.71603437871057574"/>
        </c:manualLayout>
      </c:layout>
      <c:barChart>
        <c:barDir val="col"/>
        <c:grouping val="clustered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グラフ!$Q$7:$AN$7</c:f>
              <c:numCache>
                <c:formatCode>#,##0,</c:formatCode>
                <c:ptCount val="23"/>
                <c:pt idx="0">
                  <c:v>4422074</c:v>
                </c:pt>
                <c:pt idx="1">
                  <c:v>5790187</c:v>
                </c:pt>
                <c:pt idx="2">
                  <c:v>5891415</c:v>
                </c:pt>
                <c:pt idx="3">
                  <c:v>4772435</c:v>
                </c:pt>
                <c:pt idx="4">
                  <c:v>4924694</c:v>
                </c:pt>
                <c:pt idx="5">
                  <c:v>5145758</c:v>
                </c:pt>
                <c:pt idx="6">
                  <c:v>5078612</c:v>
                </c:pt>
                <c:pt idx="7">
                  <c:v>5448471</c:v>
                </c:pt>
                <c:pt idx="8">
                  <c:v>5729503</c:v>
                </c:pt>
                <c:pt idx="9">
                  <c:v>6058916</c:v>
                </c:pt>
                <c:pt idx="10">
                  <c:v>6308466</c:v>
                </c:pt>
                <c:pt idx="11">
                  <c:v>6243963</c:v>
                </c:pt>
                <c:pt idx="12">
                  <c:v>6738847</c:v>
                </c:pt>
                <c:pt idx="13">
                  <c:v>6194071</c:v>
                </c:pt>
                <c:pt idx="14">
                  <c:v>5750342</c:v>
                </c:pt>
                <c:pt idx="15">
                  <c:v>5103742</c:v>
                </c:pt>
                <c:pt idx="16">
                  <c:v>5204321</c:v>
                </c:pt>
                <c:pt idx="17">
                  <c:v>5384529</c:v>
                </c:pt>
                <c:pt idx="18">
                  <c:v>6342778</c:v>
                </c:pt>
                <c:pt idx="19">
                  <c:v>5994165</c:v>
                </c:pt>
                <c:pt idx="20">
                  <c:v>6253118</c:v>
                </c:pt>
                <c:pt idx="21">
                  <c:v>6154101</c:v>
                </c:pt>
                <c:pt idx="22">
                  <c:v>7165233</c:v>
                </c:pt>
              </c:numCache>
            </c:numRef>
          </c:val>
        </c:ser>
        <c:gapWidth val="90"/>
        <c:axId val="144957440"/>
        <c:axId val="144959360"/>
      </c:barChart>
      <c:lineChart>
        <c:grouping val="standard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グラフ!$Q$2:$AN$2</c:f>
              <c:numCache>
                <c:formatCode>#,##0,</c:formatCode>
                <c:ptCount val="23"/>
                <c:pt idx="0">
                  <c:v>1793737</c:v>
                </c:pt>
                <c:pt idx="1">
                  <c:v>1969716</c:v>
                </c:pt>
                <c:pt idx="2">
                  <c:v>1917489</c:v>
                </c:pt>
                <c:pt idx="3">
                  <c:v>1841053</c:v>
                </c:pt>
                <c:pt idx="4">
                  <c:v>1936521</c:v>
                </c:pt>
                <c:pt idx="5">
                  <c:v>2002937</c:v>
                </c:pt>
                <c:pt idx="6">
                  <c:v>2089857</c:v>
                </c:pt>
                <c:pt idx="7">
                  <c:v>2015807</c:v>
                </c:pt>
                <c:pt idx="8">
                  <c:v>2024033</c:v>
                </c:pt>
                <c:pt idx="9">
                  <c:v>1967194</c:v>
                </c:pt>
                <c:pt idx="10">
                  <c:v>2011830</c:v>
                </c:pt>
                <c:pt idx="11">
                  <c:v>1976214</c:v>
                </c:pt>
                <c:pt idx="12">
                  <c:v>1869286</c:v>
                </c:pt>
                <c:pt idx="13">
                  <c:v>1905427</c:v>
                </c:pt>
                <c:pt idx="14">
                  <c:v>1905746</c:v>
                </c:pt>
                <c:pt idx="15">
                  <c:v>1950901</c:v>
                </c:pt>
                <c:pt idx="16">
                  <c:v>2170067</c:v>
                </c:pt>
                <c:pt idx="17">
                  <c:v>2204537</c:v>
                </c:pt>
                <c:pt idx="18">
                  <c:v>2103500</c:v>
                </c:pt>
                <c:pt idx="19">
                  <c:v>2010194</c:v>
                </c:pt>
                <c:pt idx="20">
                  <c:v>2047800</c:v>
                </c:pt>
                <c:pt idx="21">
                  <c:v>2030170</c:v>
                </c:pt>
                <c:pt idx="22">
                  <c:v>2039170</c:v>
                </c:pt>
              </c:numCache>
            </c:numRef>
          </c:val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グラフ!$Q$3:$AN$3</c:f>
              <c:numCache>
                <c:formatCode>#,##0,</c:formatCode>
                <c:ptCount val="23"/>
                <c:pt idx="0">
                  <c:v>1371105</c:v>
                </c:pt>
                <c:pt idx="1">
                  <c:v>1383511</c:v>
                </c:pt>
                <c:pt idx="2">
                  <c:v>1402843</c:v>
                </c:pt>
                <c:pt idx="3">
                  <c:v>1376669</c:v>
                </c:pt>
                <c:pt idx="4">
                  <c:v>1456559</c:v>
                </c:pt>
                <c:pt idx="5">
                  <c:v>1499774</c:v>
                </c:pt>
                <c:pt idx="6">
                  <c:v>1611723</c:v>
                </c:pt>
                <c:pt idx="7">
                  <c:v>1683482</c:v>
                </c:pt>
                <c:pt idx="8">
                  <c:v>1776704</c:v>
                </c:pt>
                <c:pt idx="9">
                  <c:v>1807747</c:v>
                </c:pt>
                <c:pt idx="10">
                  <c:v>1646925</c:v>
                </c:pt>
                <c:pt idx="11">
                  <c:v>1522755</c:v>
                </c:pt>
                <c:pt idx="12">
                  <c:v>1358928</c:v>
                </c:pt>
                <c:pt idx="13">
                  <c:v>1269680</c:v>
                </c:pt>
                <c:pt idx="14">
                  <c:v>1323843</c:v>
                </c:pt>
                <c:pt idx="15">
                  <c:v>1265269</c:v>
                </c:pt>
                <c:pt idx="16">
                  <c:v>1357590</c:v>
                </c:pt>
                <c:pt idx="17">
                  <c:v>1444511</c:v>
                </c:pt>
                <c:pt idx="18">
                  <c:v>1519481</c:v>
                </c:pt>
                <c:pt idx="19">
                  <c:v>1637944</c:v>
                </c:pt>
                <c:pt idx="20">
                  <c:v>1680074</c:v>
                </c:pt>
                <c:pt idx="21">
                  <c:v>1670474</c:v>
                </c:pt>
                <c:pt idx="22">
                  <c:v>1631987</c:v>
                </c:pt>
              </c:numCache>
            </c:numRef>
          </c:val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グラフ!$Q$4:$AN$4</c:f>
              <c:numCache>
                <c:formatCode>#,##0,</c:formatCode>
                <c:ptCount val="23"/>
                <c:pt idx="0">
                  <c:v>131619</c:v>
                </c:pt>
                <c:pt idx="1">
                  <c:v>167603</c:v>
                </c:pt>
                <c:pt idx="2">
                  <c:v>171849</c:v>
                </c:pt>
                <c:pt idx="3">
                  <c:v>135340</c:v>
                </c:pt>
                <c:pt idx="4">
                  <c:v>153823</c:v>
                </c:pt>
                <c:pt idx="5">
                  <c:v>212063</c:v>
                </c:pt>
                <c:pt idx="6">
                  <c:v>180406</c:v>
                </c:pt>
                <c:pt idx="7">
                  <c:v>220732</c:v>
                </c:pt>
                <c:pt idx="8">
                  <c:v>384860</c:v>
                </c:pt>
                <c:pt idx="9">
                  <c:v>166422</c:v>
                </c:pt>
                <c:pt idx="10">
                  <c:v>237110</c:v>
                </c:pt>
                <c:pt idx="11">
                  <c:v>204545</c:v>
                </c:pt>
                <c:pt idx="12">
                  <c:v>263660</c:v>
                </c:pt>
                <c:pt idx="13">
                  <c:v>316346</c:v>
                </c:pt>
                <c:pt idx="14">
                  <c:v>297711</c:v>
                </c:pt>
                <c:pt idx="15">
                  <c:v>202290</c:v>
                </c:pt>
                <c:pt idx="16">
                  <c:v>237440</c:v>
                </c:pt>
                <c:pt idx="17">
                  <c:v>329697</c:v>
                </c:pt>
                <c:pt idx="18">
                  <c:v>789133</c:v>
                </c:pt>
                <c:pt idx="19">
                  <c:v>597150</c:v>
                </c:pt>
                <c:pt idx="20">
                  <c:v>482427</c:v>
                </c:pt>
                <c:pt idx="21">
                  <c:v>438335</c:v>
                </c:pt>
                <c:pt idx="22">
                  <c:v>650851</c:v>
                </c:pt>
              </c:numCache>
            </c:numRef>
          </c:val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グラフ!$Q$5:$AN$5</c:f>
              <c:numCache>
                <c:formatCode>#,##0,</c:formatCode>
                <c:ptCount val="23"/>
                <c:pt idx="0">
                  <c:v>215233</c:v>
                </c:pt>
                <c:pt idx="1">
                  <c:v>419034</c:v>
                </c:pt>
                <c:pt idx="2">
                  <c:v>346530</c:v>
                </c:pt>
                <c:pt idx="3">
                  <c:v>434076</c:v>
                </c:pt>
                <c:pt idx="4">
                  <c:v>301726</c:v>
                </c:pt>
                <c:pt idx="5">
                  <c:v>268952</c:v>
                </c:pt>
                <c:pt idx="6">
                  <c:v>262345</c:v>
                </c:pt>
                <c:pt idx="7">
                  <c:v>307816</c:v>
                </c:pt>
                <c:pt idx="8">
                  <c:v>282268</c:v>
                </c:pt>
                <c:pt idx="9">
                  <c:v>272086</c:v>
                </c:pt>
                <c:pt idx="10">
                  <c:v>323961</c:v>
                </c:pt>
                <c:pt idx="11">
                  <c:v>234775</c:v>
                </c:pt>
                <c:pt idx="12">
                  <c:v>371108</c:v>
                </c:pt>
                <c:pt idx="13">
                  <c:v>433957</c:v>
                </c:pt>
                <c:pt idx="14">
                  <c:v>420301</c:v>
                </c:pt>
                <c:pt idx="15">
                  <c:v>228323</c:v>
                </c:pt>
                <c:pt idx="16">
                  <c:v>274893</c:v>
                </c:pt>
                <c:pt idx="17">
                  <c:v>310457</c:v>
                </c:pt>
                <c:pt idx="18">
                  <c:v>311728</c:v>
                </c:pt>
                <c:pt idx="19">
                  <c:v>331285</c:v>
                </c:pt>
                <c:pt idx="20">
                  <c:v>441071</c:v>
                </c:pt>
                <c:pt idx="21">
                  <c:v>392577</c:v>
                </c:pt>
                <c:pt idx="22">
                  <c:v>313335</c:v>
                </c:pt>
              </c:numCache>
            </c:numRef>
          </c:val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グラフ!$Q$1:$AN$1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９９(H11）</c:v>
                </c:pt>
                <c:pt idx="9">
                  <c:v>００(H12）</c:v>
                </c:pt>
                <c:pt idx="10">
                  <c:v>０１(H13）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グラフ!$Q$6:$AN$6</c:f>
              <c:numCache>
                <c:formatCode>#,##0,</c:formatCode>
                <c:ptCount val="23"/>
                <c:pt idx="0">
                  <c:v>93838</c:v>
                </c:pt>
                <c:pt idx="1">
                  <c:v>971462</c:v>
                </c:pt>
                <c:pt idx="2">
                  <c:v>889900</c:v>
                </c:pt>
                <c:pt idx="3">
                  <c:v>153100</c:v>
                </c:pt>
                <c:pt idx="4">
                  <c:v>272700</c:v>
                </c:pt>
                <c:pt idx="5">
                  <c:v>325500</c:v>
                </c:pt>
                <c:pt idx="6">
                  <c:v>187600</c:v>
                </c:pt>
                <c:pt idx="7">
                  <c:v>332900</c:v>
                </c:pt>
                <c:pt idx="8">
                  <c:v>334100</c:v>
                </c:pt>
                <c:pt idx="9">
                  <c:v>762800</c:v>
                </c:pt>
                <c:pt idx="10">
                  <c:v>1027400</c:v>
                </c:pt>
                <c:pt idx="11">
                  <c:v>1210970</c:v>
                </c:pt>
                <c:pt idx="12">
                  <c:v>1686400</c:v>
                </c:pt>
                <c:pt idx="13">
                  <c:v>1056300</c:v>
                </c:pt>
                <c:pt idx="14">
                  <c:v>793200</c:v>
                </c:pt>
                <c:pt idx="15">
                  <c:v>247400</c:v>
                </c:pt>
                <c:pt idx="16">
                  <c:v>261833</c:v>
                </c:pt>
                <c:pt idx="17">
                  <c:v>207766</c:v>
                </c:pt>
                <c:pt idx="18">
                  <c:v>322600</c:v>
                </c:pt>
                <c:pt idx="19">
                  <c:v>475100</c:v>
                </c:pt>
                <c:pt idx="20">
                  <c:v>547732</c:v>
                </c:pt>
                <c:pt idx="21">
                  <c:v>396446</c:v>
                </c:pt>
                <c:pt idx="22">
                  <c:v>899786</c:v>
                </c:pt>
              </c:numCache>
            </c:numRef>
          </c:val>
        </c:ser>
        <c:marker val="1"/>
        <c:axId val="144996992"/>
        <c:axId val="37486976"/>
      </c:lineChart>
      <c:catAx>
        <c:axId val="1449574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959360"/>
        <c:crosses val="autoZero"/>
        <c:lblAlgn val="ctr"/>
        <c:lblOffset val="100"/>
        <c:tickLblSkip val="1"/>
        <c:tickMarkSkip val="1"/>
      </c:catAx>
      <c:valAx>
        <c:axId val="144959360"/>
        <c:scaling>
          <c:orientation val="minMax"/>
          <c:max val="75000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389286329268482E-2"/>
              <c:y val="5.1407578543699997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957440"/>
        <c:crosses val="autoZero"/>
        <c:crossBetween val="between"/>
      </c:valAx>
      <c:catAx>
        <c:axId val="144996992"/>
        <c:scaling>
          <c:orientation val="minMax"/>
        </c:scaling>
        <c:delete val="1"/>
        <c:axPos val="b"/>
        <c:tickLblPos val="none"/>
        <c:crossAx val="37486976"/>
        <c:crosses val="autoZero"/>
        <c:lblAlgn val="ctr"/>
        <c:lblOffset val="100"/>
      </c:catAx>
      <c:valAx>
        <c:axId val="37486976"/>
        <c:scaling>
          <c:orientation val="minMax"/>
          <c:max val="2300000"/>
          <c:min val="0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24894204327872"/>
              <c:y val="5.7527464755528328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499699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85842501403811"/>
          <c:y val="0.90085692774527149"/>
          <c:w val="0.83185966516386733"/>
          <c:h val="8.323134658516097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54834645669292"/>
          <c:y val="8.557450498059943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012517358625392"/>
          <c:y val="0.10391202696053892"/>
          <c:w val="0.72727494278344662"/>
          <c:h val="0.71149176107098389"/>
        </c:manualLayout>
      </c:layout>
      <c:barChart>
        <c:barDir val="col"/>
        <c:grouping val="clustered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グラフ!$Q$30:$AN$30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グラフ!$Q$34:$AN$34</c:f>
              <c:numCache>
                <c:formatCode>#,##0,</c:formatCode>
                <c:ptCount val="23"/>
                <c:pt idx="0">
                  <c:v>1793737</c:v>
                </c:pt>
                <c:pt idx="1">
                  <c:v>1969716</c:v>
                </c:pt>
                <c:pt idx="2">
                  <c:v>1917489</c:v>
                </c:pt>
                <c:pt idx="3">
                  <c:v>1841053</c:v>
                </c:pt>
                <c:pt idx="4">
                  <c:v>1936521</c:v>
                </c:pt>
                <c:pt idx="5">
                  <c:v>2002937</c:v>
                </c:pt>
                <c:pt idx="6">
                  <c:v>2089857</c:v>
                </c:pt>
                <c:pt idx="7">
                  <c:v>2015807</c:v>
                </c:pt>
                <c:pt idx="8">
                  <c:v>2024033</c:v>
                </c:pt>
                <c:pt idx="9">
                  <c:v>1967194</c:v>
                </c:pt>
                <c:pt idx="10">
                  <c:v>2011830</c:v>
                </c:pt>
                <c:pt idx="11">
                  <c:v>1976214</c:v>
                </c:pt>
                <c:pt idx="12">
                  <c:v>1869286</c:v>
                </c:pt>
                <c:pt idx="13">
                  <c:v>1905427</c:v>
                </c:pt>
                <c:pt idx="14">
                  <c:v>1905746</c:v>
                </c:pt>
                <c:pt idx="15">
                  <c:v>1950901</c:v>
                </c:pt>
                <c:pt idx="16">
                  <c:v>2170067</c:v>
                </c:pt>
                <c:pt idx="17">
                  <c:v>2204537</c:v>
                </c:pt>
                <c:pt idx="18">
                  <c:v>2103500</c:v>
                </c:pt>
                <c:pt idx="19">
                  <c:v>2010194</c:v>
                </c:pt>
                <c:pt idx="20">
                  <c:v>2047800</c:v>
                </c:pt>
                <c:pt idx="21">
                  <c:v>2030170</c:v>
                </c:pt>
                <c:pt idx="22">
                  <c:v>2039170</c:v>
                </c:pt>
              </c:numCache>
            </c:numRef>
          </c:val>
        </c:ser>
        <c:gapWidth val="90"/>
        <c:axId val="37505664"/>
        <c:axId val="37516032"/>
      </c:barChart>
      <c:lineChart>
        <c:grouping val="standard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グラフ!$Q$31:$AN$31</c:f>
              <c:numCache>
                <c:formatCode>#,##0,</c:formatCode>
                <c:ptCount val="23"/>
                <c:pt idx="0">
                  <c:v>972719</c:v>
                </c:pt>
                <c:pt idx="1">
                  <c:v>1079203</c:v>
                </c:pt>
                <c:pt idx="2">
                  <c:v>972563</c:v>
                </c:pt>
                <c:pt idx="3">
                  <c:v>775488</c:v>
                </c:pt>
                <c:pt idx="4">
                  <c:v>826610</c:v>
                </c:pt>
                <c:pt idx="5">
                  <c:v>814441</c:v>
                </c:pt>
                <c:pt idx="6">
                  <c:v>906295</c:v>
                </c:pt>
                <c:pt idx="7">
                  <c:v>794682</c:v>
                </c:pt>
                <c:pt idx="8">
                  <c:v>765373</c:v>
                </c:pt>
                <c:pt idx="9">
                  <c:v>745665</c:v>
                </c:pt>
                <c:pt idx="10">
                  <c:v>751372</c:v>
                </c:pt>
                <c:pt idx="11">
                  <c:v>705801</c:v>
                </c:pt>
                <c:pt idx="12">
                  <c:v>651532</c:v>
                </c:pt>
                <c:pt idx="13">
                  <c:v>650905</c:v>
                </c:pt>
                <c:pt idx="14">
                  <c:v>687927</c:v>
                </c:pt>
                <c:pt idx="15">
                  <c:v>774337</c:v>
                </c:pt>
                <c:pt idx="16">
                  <c:v>966497</c:v>
                </c:pt>
                <c:pt idx="17">
                  <c:v>980243</c:v>
                </c:pt>
                <c:pt idx="18">
                  <c:v>928396</c:v>
                </c:pt>
                <c:pt idx="19">
                  <c:v>836732</c:v>
                </c:pt>
                <c:pt idx="20">
                  <c:v>850430</c:v>
                </c:pt>
                <c:pt idx="21">
                  <c:v>887668</c:v>
                </c:pt>
                <c:pt idx="22">
                  <c:v>888194</c:v>
                </c:pt>
              </c:numCache>
            </c:numRef>
          </c:val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グラフ!$Q$32:$AN$32</c:f>
              <c:numCache>
                <c:formatCode>#,##0,</c:formatCode>
                <c:ptCount val="23"/>
                <c:pt idx="0">
                  <c:v>685692</c:v>
                </c:pt>
                <c:pt idx="1">
                  <c:v>758253</c:v>
                </c:pt>
                <c:pt idx="2">
                  <c:v>798587</c:v>
                </c:pt>
                <c:pt idx="3">
                  <c:v>920781</c:v>
                </c:pt>
                <c:pt idx="4">
                  <c:v>973394</c:v>
                </c:pt>
                <c:pt idx="5">
                  <c:v>1058264</c:v>
                </c:pt>
                <c:pt idx="6">
                  <c:v>1046711</c:v>
                </c:pt>
                <c:pt idx="7">
                  <c:v>1082166</c:v>
                </c:pt>
                <c:pt idx="8">
                  <c:v>1116384</c:v>
                </c:pt>
                <c:pt idx="9">
                  <c:v>1076293</c:v>
                </c:pt>
                <c:pt idx="10">
                  <c:v>1118456</c:v>
                </c:pt>
                <c:pt idx="11">
                  <c:v>1129900</c:v>
                </c:pt>
                <c:pt idx="12">
                  <c:v>1089730</c:v>
                </c:pt>
                <c:pt idx="13">
                  <c:v>1125657</c:v>
                </c:pt>
                <c:pt idx="14">
                  <c:v>1092206</c:v>
                </c:pt>
                <c:pt idx="15">
                  <c:v>1048703</c:v>
                </c:pt>
                <c:pt idx="16">
                  <c:v>1074915</c:v>
                </c:pt>
                <c:pt idx="17">
                  <c:v>1099614</c:v>
                </c:pt>
                <c:pt idx="18">
                  <c:v>1051551</c:v>
                </c:pt>
                <c:pt idx="19">
                  <c:v>1041412</c:v>
                </c:pt>
                <c:pt idx="20">
                  <c:v>1050100</c:v>
                </c:pt>
                <c:pt idx="21">
                  <c:v>983039</c:v>
                </c:pt>
                <c:pt idx="22">
                  <c:v>976004</c:v>
                </c:pt>
              </c:numCache>
            </c:numRef>
          </c:val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グラフ!$Q$30:$AN$30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グラフ!$Q$33:$AN$33</c:f>
              <c:numCache>
                <c:formatCode>#,##0,</c:formatCode>
                <c:ptCount val="23"/>
                <c:pt idx="0">
                  <c:v>74511</c:v>
                </c:pt>
                <c:pt idx="1">
                  <c:v>74199</c:v>
                </c:pt>
                <c:pt idx="2">
                  <c:v>79214</c:v>
                </c:pt>
                <c:pt idx="3">
                  <c:v>80894</c:v>
                </c:pt>
                <c:pt idx="4">
                  <c:v>82608</c:v>
                </c:pt>
                <c:pt idx="5">
                  <c:v>79128</c:v>
                </c:pt>
                <c:pt idx="6">
                  <c:v>93767</c:v>
                </c:pt>
                <c:pt idx="7">
                  <c:v>93181</c:v>
                </c:pt>
                <c:pt idx="8">
                  <c:v>101364</c:v>
                </c:pt>
                <c:pt idx="9">
                  <c:v>103590</c:v>
                </c:pt>
                <c:pt idx="10">
                  <c:v>104141</c:v>
                </c:pt>
                <c:pt idx="11">
                  <c:v>101786</c:v>
                </c:pt>
                <c:pt idx="12">
                  <c:v>99253</c:v>
                </c:pt>
                <c:pt idx="13">
                  <c:v>99146</c:v>
                </c:pt>
                <c:pt idx="14">
                  <c:v>94705</c:v>
                </c:pt>
                <c:pt idx="15">
                  <c:v>96128</c:v>
                </c:pt>
                <c:pt idx="16">
                  <c:v>95289</c:v>
                </c:pt>
                <c:pt idx="17">
                  <c:v>90097</c:v>
                </c:pt>
                <c:pt idx="18">
                  <c:v>87570</c:v>
                </c:pt>
                <c:pt idx="19">
                  <c:v>94991</c:v>
                </c:pt>
                <c:pt idx="20">
                  <c:v>109509</c:v>
                </c:pt>
                <c:pt idx="21">
                  <c:v>121165</c:v>
                </c:pt>
                <c:pt idx="22">
                  <c:v>135572</c:v>
                </c:pt>
              </c:numCache>
            </c:numRef>
          </c:val>
        </c:ser>
        <c:marker val="1"/>
        <c:axId val="37517952"/>
        <c:axId val="37532032"/>
      </c:lineChart>
      <c:catAx>
        <c:axId val="3750566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16032"/>
        <c:crosses val="autoZero"/>
        <c:lblAlgn val="ctr"/>
        <c:lblOffset val="100"/>
        <c:tickLblSkip val="1"/>
        <c:tickMarkSkip val="1"/>
      </c:catAx>
      <c:valAx>
        <c:axId val="37516032"/>
        <c:scaling>
          <c:orientation val="minMax"/>
          <c:max val="2300000"/>
          <c:min val="0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9607769028871395E-2"/>
              <c:y val="6.3569632271302412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05664"/>
        <c:crosses val="autoZero"/>
        <c:crossBetween val="between"/>
      </c:valAx>
      <c:catAx>
        <c:axId val="37517952"/>
        <c:scaling>
          <c:orientation val="minMax"/>
        </c:scaling>
        <c:delete val="1"/>
        <c:axPos val="b"/>
        <c:tickLblPos val="none"/>
        <c:crossAx val="37532032"/>
        <c:crosses val="autoZero"/>
        <c:lblAlgn val="ctr"/>
        <c:lblOffset val="100"/>
      </c:catAx>
      <c:valAx>
        <c:axId val="3753203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313973753280846"/>
              <c:y val="6.1124646414713858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17952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6738049367038476E-2"/>
          <c:y val="0.90709087064376315"/>
          <c:w val="0.96256977721338544"/>
          <c:h val="7.701714939428178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3992820594395418"/>
          <c:y val="1.735640304342055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949651660201619"/>
          <c:y val="0.1041388518024032"/>
          <c:w val="0.80935322876260107"/>
          <c:h val="0.71562082777036062"/>
        </c:manualLayout>
      </c:layout>
      <c:barChart>
        <c:barDir val="col"/>
        <c:grouping val="clustered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グラフ!$Q$93:$AN$93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グラフ!$Q$94:$AN$94</c:f>
              <c:numCache>
                <c:formatCode>#,##0,</c:formatCode>
                <c:ptCount val="23"/>
                <c:pt idx="0">
                  <c:v>4314137</c:v>
                </c:pt>
                <c:pt idx="1">
                  <c:v>5593084</c:v>
                </c:pt>
                <c:pt idx="2">
                  <c:v>5712984</c:v>
                </c:pt>
                <c:pt idx="3">
                  <c:v>4608410</c:v>
                </c:pt>
                <c:pt idx="4">
                  <c:v>4789689</c:v>
                </c:pt>
                <c:pt idx="5">
                  <c:v>4978089</c:v>
                </c:pt>
                <c:pt idx="6">
                  <c:v>4893190</c:v>
                </c:pt>
                <c:pt idx="7">
                  <c:v>5153613</c:v>
                </c:pt>
                <c:pt idx="8">
                  <c:v>5433755</c:v>
                </c:pt>
                <c:pt idx="9">
                  <c:v>5749332</c:v>
                </c:pt>
                <c:pt idx="10">
                  <c:v>6030598</c:v>
                </c:pt>
                <c:pt idx="11">
                  <c:v>6010908</c:v>
                </c:pt>
                <c:pt idx="12">
                  <c:v>6485951</c:v>
                </c:pt>
                <c:pt idx="13">
                  <c:v>5972231</c:v>
                </c:pt>
                <c:pt idx="14">
                  <c:v>5457024</c:v>
                </c:pt>
                <c:pt idx="15">
                  <c:v>4791488</c:v>
                </c:pt>
                <c:pt idx="16">
                  <c:v>4930890</c:v>
                </c:pt>
                <c:pt idx="17">
                  <c:v>4993940</c:v>
                </c:pt>
                <c:pt idx="18">
                  <c:v>5957263</c:v>
                </c:pt>
                <c:pt idx="19">
                  <c:v>5637073</c:v>
                </c:pt>
                <c:pt idx="20">
                  <c:v>5911253</c:v>
                </c:pt>
                <c:pt idx="21">
                  <c:v>5801577</c:v>
                </c:pt>
                <c:pt idx="22">
                  <c:v>6786898</c:v>
                </c:pt>
              </c:numCache>
            </c:numRef>
          </c:val>
        </c:ser>
        <c:gapWidth val="100"/>
        <c:axId val="37560704"/>
        <c:axId val="37562624"/>
      </c:barChart>
      <c:lineChart>
        <c:grouping val="standard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グラフ!$Q$93:$AN$93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９７（H9）</c:v>
                </c:pt>
                <c:pt idx="7">
                  <c:v>９８(H10)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０２(H14)</c:v>
                </c:pt>
                <c:pt idx="12">
                  <c:v>０３(H15)</c:v>
                </c:pt>
                <c:pt idx="13">
                  <c:v>０４(H16)</c:v>
                </c:pt>
                <c:pt idx="14">
                  <c:v>０５(H17)</c:v>
                </c:pt>
                <c:pt idx="15">
                  <c:v>０６(H18)</c:v>
                </c:pt>
                <c:pt idx="16">
                  <c:v>０７(H19)</c:v>
                </c:pt>
                <c:pt idx="17">
                  <c:v>０８(H20)</c:v>
                </c:pt>
                <c:pt idx="18">
                  <c:v>０９(H21)</c:v>
                </c:pt>
                <c:pt idx="19">
                  <c:v>１０(H22)</c:v>
                </c:pt>
                <c:pt idx="20">
                  <c:v>１１(H23)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グラフ!$Q$95:$AN$95</c:f>
              <c:numCache>
                <c:formatCode>#,##0,</c:formatCode>
                <c:ptCount val="23"/>
                <c:pt idx="0">
                  <c:v>2586619</c:v>
                </c:pt>
                <c:pt idx="1">
                  <c:v>3346427</c:v>
                </c:pt>
                <c:pt idx="2">
                  <c:v>4022090</c:v>
                </c:pt>
                <c:pt idx="3">
                  <c:v>3952462</c:v>
                </c:pt>
                <c:pt idx="4">
                  <c:v>3870201</c:v>
                </c:pt>
                <c:pt idx="5">
                  <c:v>3784403</c:v>
                </c:pt>
                <c:pt idx="6">
                  <c:v>3540630</c:v>
                </c:pt>
                <c:pt idx="7">
                  <c:v>3454907</c:v>
                </c:pt>
                <c:pt idx="8">
                  <c:v>3369258</c:v>
                </c:pt>
                <c:pt idx="9">
                  <c:v>3714251</c:v>
                </c:pt>
                <c:pt idx="10">
                  <c:v>3798514</c:v>
                </c:pt>
                <c:pt idx="11">
                  <c:v>4385002</c:v>
                </c:pt>
                <c:pt idx="12">
                  <c:v>5636620</c:v>
                </c:pt>
                <c:pt idx="13">
                  <c:v>6275006</c:v>
                </c:pt>
                <c:pt idx="14">
                  <c:v>6604511</c:v>
                </c:pt>
                <c:pt idx="15">
                  <c:v>6365540</c:v>
                </c:pt>
                <c:pt idx="16">
                  <c:v>6053192</c:v>
                </c:pt>
                <c:pt idx="17">
                  <c:v>5670025</c:v>
                </c:pt>
                <c:pt idx="18">
                  <c:v>5392575</c:v>
                </c:pt>
                <c:pt idx="19">
                  <c:v>5278061</c:v>
                </c:pt>
                <c:pt idx="20">
                  <c:v>5232902</c:v>
                </c:pt>
                <c:pt idx="21">
                  <c:v>5057864</c:v>
                </c:pt>
                <c:pt idx="22">
                  <c:v>5395959</c:v>
                </c:pt>
              </c:numCache>
            </c:numRef>
          </c:val>
        </c:ser>
        <c:marker val="1"/>
        <c:axId val="37560704"/>
        <c:axId val="37562624"/>
      </c:lineChart>
      <c:catAx>
        <c:axId val="375607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62624"/>
        <c:crosses val="autoZero"/>
        <c:lblAlgn val="ctr"/>
        <c:lblOffset val="100"/>
        <c:tickLblSkip val="1"/>
        <c:tickMarkSkip val="1"/>
      </c:catAx>
      <c:valAx>
        <c:axId val="375626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4.1366950343328317E-2"/>
              <c:y val="6.2750296506574529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607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316572508512001"/>
          <c:y val="0.92256341789052076"/>
          <c:w val="0.55395732101973583"/>
          <c:h val="4.13885180240320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2804303422468239"/>
          <c:y val="8.547028636345830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40239206709017"/>
          <c:y val="8.0586140642096307E-2"/>
          <c:w val="0.74603351279362351"/>
          <c:h val="0.69841321889816776"/>
        </c:manualLayout>
      </c:layout>
      <c:barChart>
        <c:barDir val="col"/>
        <c:grouping val="clustered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グラフ!$Q$47:$AN$47</c:f>
              <c:numCache>
                <c:formatCode>#,##0,</c:formatCode>
                <c:ptCount val="23"/>
                <c:pt idx="0">
                  <c:v>4314137</c:v>
                </c:pt>
                <c:pt idx="1">
                  <c:v>5593084</c:v>
                </c:pt>
                <c:pt idx="2">
                  <c:v>5712984</c:v>
                </c:pt>
                <c:pt idx="3">
                  <c:v>4608410</c:v>
                </c:pt>
                <c:pt idx="4">
                  <c:v>4789689</c:v>
                </c:pt>
                <c:pt idx="5">
                  <c:v>4978089</c:v>
                </c:pt>
                <c:pt idx="6">
                  <c:v>4892890</c:v>
                </c:pt>
                <c:pt idx="7">
                  <c:v>5153613</c:v>
                </c:pt>
                <c:pt idx="8">
                  <c:v>5433755</c:v>
                </c:pt>
                <c:pt idx="9">
                  <c:v>5749332</c:v>
                </c:pt>
                <c:pt idx="10">
                  <c:v>6030598</c:v>
                </c:pt>
                <c:pt idx="11">
                  <c:v>6010908</c:v>
                </c:pt>
                <c:pt idx="12">
                  <c:v>6485951</c:v>
                </c:pt>
                <c:pt idx="13">
                  <c:v>5972231</c:v>
                </c:pt>
                <c:pt idx="14">
                  <c:v>5457024</c:v>
                </c:pt>
                <c:pt idx="15">
                  <c:v>4791488</c:v>
                </c:pt>
                <c:pt idx="16">
                  <c:v>4930890</c:v>
                </c:pt>
                <c:pt idx="17">
                  <c:v>4993940</c:v>
                </c:pt>
                <c:pt idx="18">
                  <c:v>5957263</c:v>
                </c:pt>
                <c:pt idx="19">
                  <c:v>5637073</c:v>
                </c:pt>
                <c:pt idx="20">
                  <c:v>5911253</c:v>
                </c:pt>
                <c:pt idx="21">
                  <c:v>5801577</c:v>
                </c:pt>
                <c:pt idx="22">
                  <c:v>6786898</c:v>
                </c:pt>
              </c:numCache>
            </c:numRef>
          </c:val>
        </c:ser>
        <c:gapWidth val="90"/>
        <c:axId val="37596160"/>
        <c:axId val="37610624"/>
      </c:barChart>
      <c:lineChart>
        <c:grouping val="standard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グラフ!$Q$40:$AN$40</c:f>
              <c:numCache>
                <c:formatCode>#,##0,</c:formatCode>
                <c:ptCount val="23"/>
                <c:pt idx="0">
                  <c:v>1249444</c:v>
                </c:pt>
                <c:pt idx="1">
                  <c:v>1360443</c:v>
                </c:pt>
                <c:pt idx="2">
                  <c:v>1398310</c:v>
                </c:pt>
                <c:pt idx="3">
                  <c:v>1441854</c:v>
                </c:pt>
                <c:pt idx="4">
                  <c:v>1499140</c:v>
                </c:pt>
                <c:pt idx="5">
                  <c:v>1557865</c:v>
                </c:pt>
                <c:pt idx="6">
                  <c:v>1551109</c:v>
                </c:pt>
                <c:pt idx="7">
                  <c:v>1609490</c:v>
                </c:pt>
                <c:pt idx="8">
                  <c:v>1573885</c:v>
                </c:pt>
                <c:pt idx="9">
                  <c:v>1549937</c:v>
                </c:pt>
                <c:pt idx="10">
                  <c:v>1553403</c:v>
                </c:pt>
                <c:pt idx="11">
                  <c:v>1545374</c:v>
                </c:pt>
                <c:pt idx="12">
                  <c:v>1495873</c:v>
                </c:pt>
                <c:pt idx="13">
                  <c:v>1523984</c:v>
                </c:pt>
                <c:pt idx="14">
                  <c:v>1413799</c:v>
                </c:pt>
                <c:pt idx="15">
                  <c:v>1418879</c:v>
                </c:pt>
                <c:pt idx="16">
                  <c:v>1467647</c:v>
                </c:pt>
                <c:pt idx="17">
                  <c:v>1393151</c:v>
                </c:pt>
                <c:pt idx="18">
                  <c:v>1353607</c:v>
                </c:pt>
                <c:pt idx="19">
                  <c:v>1325445</c:v>
                </c:pt>
                <c:pt idx="20">
                  <c:v>1267557</c:v>
                </c:pt>
                <c:pt idx="21">
                  <c:v>1201218</c:v>
                </c:pt>
                <c:pt idx="22">
                  <c:v>1128759</c:v>
                </c:pt>
              </c:numCache>
            </c:numRef>
          </c:val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グラフ!$Q$41:$AN$41</c:f>
              <c:numCache>
                <c:formatCode>#,##0,</c:formatCode>
                <c:ptCount val="23"/>
                <c:pt idx="0">
                  <c:v>100827</c:v>
                </c:pt>
                <c:pt idx="1">
                  <c:v>117355</c:v>
                </c:pt>
                <c:pt idx="2">
                  <c:v>261942</c:v>
                </c:pt>
                <c:pt idx="3">
                  <c:v>268990</c:v>
                </c:pt>
                <c:pt idx="4">
                  <c:v>275092</c:v>
                </c:pt>
                <c:pt idx="5">
                  <c:v>297607</c:v>
                </c:pt>
                <c:pt idx="6">
                  <c:v>310157</c:v>
                </c:pt>
                <c:pt idx="7">
                  <c:v>321994</c:v>
                </c:pt>
                <c:pt idx="8">
                  <c:v>335367</c:v>
                </c:pt>
                <c:pt idx="9">
                  <c:v>268625</c:v>
                </c:pt>
                <c:pt idx="10">
                  <c:v>308565</c:v>
                </c:pt>
                <c:pt idx="11">
                  <c:v>329134</c:v>
                </c:pt>
                <c:pt idx="12">
                  <c:v>497287</c:v>
                </c:pt>
                <c:pt idx="13">
                  <c:v>557799</c:v>
                </c:pt>
                <c:pt idx="14">
                  <c:v>545776</c:v>
                </c:pt>
                <c:pt idx="15">
                  <c:v>522914</c:v>
                </c:pt>
                <c:pt idx="16">
                  <c:v>566715</c:v>
                </c:pt>
                <c:pt idx="17">
                  <c:v>579586</c:v>
                </c:pt>
                <c:pt idx="18">
                  <c:v>635627</c:v>
                </c:pt>
                <c:pt idx="19">
                  <c:v>832652</c:v>
                </c:pt>
                <c:pt idx="20">
                  <c:v>861992</c:v>
                </c:pt>
                <c:pt idx="21">
                  <c:v>830642</c:v>
                </c:pt>
                <c:pt idx="22">
                  <c:v>807479</c:v>
                </c:pt>
              </c:numCache>
            </c:numRef>
          </c:val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グラフ!$Q$42:$AN$42</c:f>
              <c:numCache>
                <c:formatCode>#,##0,</c:formatCode>
                <c:ptCount val="23"/>
                <c:pt idx="0">
                  <c:v>357052</c:v>
                </c:pt>
                <c:pt idx="1">
                  <c:v>362430</c:v>
                </c:pt>
                <c:pt idx="2">
                  <c:v>393144</c:v>
                </c:pt>
                <c:pt idx="3">
                  <c:v>423262</c:v>
                </c:pt>
                <c:pt idx="4">
                  <c:v>548317</c:v>
                </c:pt>
                <c:pt idx="5">
                  <c:v>593446</c:v>
                </c:pt>
                <c:pt idx="6">
                  <c:v>600657</c:v>
                </c:pt>
                <c:pt idx="7">
                  <c:v>570923</c:v>
                </c:pt>
                <c:pt idx="8">
                  <c:v>556279</c:v>
                </c:pt>
                <c:pt idx="9">
                  <c:v>540827</c:v>
                </c:pt>
                <c:pt idx="10">
                  <c:v>1055245</c:v>
                </c:pt>
                <c:pt idx="11">
                  <c:v>722924</c:v>
                </c:pt>
                <c:pt idx="12">
                  <c:v>523470</c:v>
                </c:pt>
                <c:pt idx="13">
                  <c:v>508812</c:v>
                </c:pt>
                <c:pt idx="14">
                  <c:v>554386</c:v>
                </c:pt>
                <c:pt idx="15">
                  <c:v>578163</c:v>
                </c:pt>
                <c:pt idx="16">
                  <c:v>660369</c:v>
                </c:pt>
                <c:pt idx="17">
                  <c:v>669779</c:v>
                </c:pt>
                <c:pt idx="18">
                  <c:v>673494</c:v>
                </c:pt>
                <c:pt idx="19">
                  <c:v>658232</c:v>
                </c:pt>
                <c:pt idx="20">
                  <c:v>658371</c:v>
                </c:pt>
                <c:pt idx="21">
                  <c:v>632263</c:v>
                </c:pt>
                <c:pt idx="22">
                  <c:v>617306</c:v>
                </c:pt>
              </c:numCache>
            </c:numRef>
          </c:val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グラフ!$Q$43:$AN$43</c:f>
              <c:numCache>
                <c:formatCode>#,##0,</c:formatCode>
                <c:ptCount val="23"/>
                <c:pt idx="0">
                  <c:v>410096</c:v>
                </c:pt>
                <c:pt idx="1">
                  <c:v>411897</c:v>
                </c:pt>
                <c:pt idx="2">
                  <c:v>413517</c:v>
                </c:pt>
                <c:pt idx="3">
                  <c:v>489506</c:v>
                </c:pt>
                <c:pt idx="4">
                  <c:v>535344</c:v>
                </c:pt>
                <c:pt idx="5">
                  <c:v>543688</c:v>
                </c:pt>
                <c:pt idx="6">
                  <c:v>477323</c:v>
                </c:pt>
                <c:pt idx="7">
                  <c:v>504963</c:v>
                </c:pt>
                <c:pt idx="8">
                  <c:v>499634</c:v>
                </c:pt>
                <c:pt idx="9">
                  <c:v>505035</c:v>
                </c:pt>
                <c:pt idx="10">
                  <c:v>593824</c:v>
                </c:pt>
                <c:pt idx="11">
                  <c:v>561537</c:v>
                </c:pt>
                <c:pt idx="12">
                  <c:v>547136</c:v>
                </c:pt>
                <c:pt idx="13">
                  <c:v>634305</c:v>
                </c:pt>
                <c:pt idx="14">
                  <c:v>548882</c:v>
                </c:pt>
                <c:pt idx="15">
                  <c:v>576450</c:v>
                </c:pt>
                <c:pt idx="16">
                  <c:v>614499</c:v>
                </c:pt>
                <c:pt idx="17">
                  <c:v>603415</c:v>
                </c:pt>
                <c:pt idx="18">
                  <c:v>615551</c:v>
                </c:pt>
                <c:pt idx="19">
                  <c:v>707378</c:v>
                </c:pt>
                <c:pt idx="20">
                  <c:v>772079</c:v>
                </c:pt>
                <c:pt idx="21">
                  <c:v>811339</c:v>
                </c:pt>
                <c:pt idx="22">
                  <c:v>863423</c:v>
                </c:pt>
              </c:numCache>
            </c:numRef>
          </c:val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グラフ!$Q$44:$AN$44</c:f>
              <c:numCache>
                <c:formatCode>#,##0,</c:formatCode>
                <c:ptCount val="23"/>
                <c:pt idx="0">
                  <c:v>55754</c:v>
                </c:pt>
                <c:pt idx="1">
                  <c:v>54884</c:v>
                </c:pt>
                <c:pt idx="2">
                  <c:v>59328</c:v>
                </c:pt>
                <c:pt idx="3">
                  <c:v>40998</c:v>
                </c:pt>
                <c:pt idx="4">
                  <c:v>44954</c:v>
                </c:pt>
                <c:pt idx="5">
                  <c:v>35878</c:v>
                </c:pt>
                <c:pt idx="6">
                  <c:v>44086</c:v>
                </c:pt>
                <c:pt idx="7">
                  <c:v>53760</c:v>
                </c:pt>
                <c:pt idx="8">
                  <c:v>28716</c:v>
                </c:pt>
                <c:pt idx="9">
                  <c:v>36333</c:v>
                </c:pt>
                <c:pt idx="10">
                  <c:v>38087</c:v>
                </c:pt>
                <c:pt idx="11">
                  <c:v>18196</c:v>
                </c:pt>
                <c:pt idx="12">
                  <c:v>18586</c:v>
                </c:pt>
                <c:pt idx="13">
                  <c:v>9081</c:v>
                </c:pt>
                <c:pt idx="14">
                  <c:v>52758</c:v>
                </c:pt>
                <c:pt idx="15">
                  <c:v>41751</c:v>
                </c:pt>
                <c:pt idx="16">
                  <c:v>40504</c:v>
                </c:pt>
                <c:pt idx="17">
                  <c:v>48496</c:v>
                </c:pt>
                <c:pt idx="18">
                  <c:v>70565</c:v>
                </c:pt>
                <c:pt idx="19">
                  <c:v>50920</c:v>
                </c:pt>
                <c:pt idx="20">
                  <c:v>54577</c:v>
                </c:pt>
                <c:pt idx="21">
                  <c:v>31098</c:v>
                </c:pt>
                <c:pt idx="22">
                  <c:v>50165</c:v>
                </c:pt>
              </c:numCache>
            </c:numRef>
          </c:val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グラフ!$Q$45:$AN$45</c:f>
              <c:numCache>
                <c:formatCode>#,##0,</c:formatCode>
                <c:ptCount val="23"/>
                <c:pt idx="0">
                  <c:v>23405</c:v>
                </c:pt>
                <c:pt idx="1">
                  <c:v>44012</c:v>
                </c:pt>
                <c:pt idx="2">
                  <c:v>40112</c:v>
                </c:pt>
                <c:pt idx="3">
                  <c:v>30112</c:v>
                </c:pt>
                <c:pt idx="4">
                  <c:v>130168</c:v>
                </c:pt>
                <c:pt idx="5">
                  <c:v>30114</c:v>
                </c:pt>
                <c:pt idx="6">
                  <c:v>30000</c:v>
                </c:pt>
                <c:pt idx="7">
                  <c:v>30200</c:v>
                </c:pt>
                <c:pt idx="8">
                  <c:v>30200</c:v>
                </c:pt>
                <c:pt idx="9">
                  <c:v>30200</c:v>
                </c:pt>
                <c:pt idx="10">
                  <c:v>35000</c:v>
                </c:pt>
                <c:pt idx="11">
                  <c:v>37000</c:v>
                </c:pt>
                <c:pt idx="12">
                  <c:v>35000</c:v>
                </c:pt>
                <c:pt idx="13">
                  <c:v>65000</c:v>
                </c:pt>
                <c:pt idx="14">
                  <c:v>65050</c:v>
                </c:pt>
                <c:pt idx="15">
                  <c:v>65050</c:v>
                </c:pt>
                <c:pt idx="16">
                  <c:v>36400</c:v>
                </c:pt>
                <c:pt idx="17">
                  <c:v>57100</c:v>
                </c:pt>
                <c:pt idx="18">
                  <c:v>111000</c:v>
                </c:pt>
                <c:pt idx="19">
                  <c:v>73000</c:v>
                </c:pt>
                <c:pt idx="20">
                  <c:v>59000</c:v>
                </c:pt>
                <c:pt idx="21">
                  <c:v>58000</c:v>
                </c:pt>
                <c:pt idx="22">
                  <c:v>49200</c:v>
                </c:pt>
              </c:numCache>
            </c:numRef>
          </c:val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グラフ!$Q$39:$AN$39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グラフ!$Q$46:$AN$46</c:f>
              <c:numCache>
                <c:formatCode>#,##0,</c:formatCode>
                <c:ptCount val="23"/>
                <c:pt idx="0">
                  <c:v>909965</c:v>
                </c:pt>
                <c:pt idx="1">
                  <c:v>2194413</c:v>
                </c:pt>
                <c:pt idx="2">
                  <c:v>2163252</c:v>
                </c:pt>
                <c:pt idx="3">
                  <c:v>893434</c:v>
                </c:pt>
                <c:pt idx="4">
                  <c:v>745934</c:v>
                </c:pt>
                <c:pt idx="5">
                  <c:v>985652</c:v>
                </c:pt>
                <c:pt idx="6">
                  <c:v>844728</c:v>
                </c:pt>
                <c:pt idx="7">
                  <c:v>966355</c:v>
                </c:pt>
                <c:pt idx="8">
                  <c:v>1159998</c:v>
                </c:pt>
                <c:pt idx="9">
                  <c:v>1612240</c:v>
                </c:pt>
                <c:pt idx="10">
                  <c:v>1192879</c:v>
                </c:pt>
                <c:pt idx="11">
                  <c:v>1526100</c:v>
                </c:pt>
                <c:pt idx="12">
                  <c:v>2187825</c:v>
                </c:pt>
                <c:pt idx="13">
                  <c:v>1477985</c:v>
                </c:pt>
                <c:pt idx="14">
                  <c:v>1127128</c:v>
                </c:pt>
                <c:pt idx="15">
                  <c:v>275773</c:v>
                </c:pt>
                <c:pt idx="16">
                  <c:v>286050</c:v>
                </c:pt>
                <c:pt idx="17">
                  <c:v>262243</c:v>
                </c:pt>
                <c:pt idx="18">
                  <c:v>596797</c:v>
                </c:pt>
                <c:pt idx="19">
                  <c:v>445762</c:v>
                </c:pt>
                <c:pt idx="20">
                  <c:v>728277</c:v>
                </c:pt>
                <c:pt idx="21">
                  <c:v>641867</c:v>
                </c:pt>
                <c:pt idx="22">
                  <c:v>1452290</c:v>
                </c:pt>
              </c:numCache>
            </c:numRef>
          </c:val>
        </c:ser>
        <c:marker val="1"/>
        <c:axId val="37612544"/>
        <c:axId val="37618432"/>
      </c:lineChart>
      <c:catAx>
        <c:axId val="3759616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0624"/>
        <c:crosses val="autoZero"/>
        <c:lblAlgn val="ctr"/>
        <c:lblOffset val="100"/>
        <c:tickLblSkip val="1"/>
        <c:tickMarkSkip val="1"/>
      </c:catAx>
      <c:valAx>
        <c:axId val="37610624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8218601387697821E-2"/>
              <c:y val="4.5177106593019149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596160"/>
        <c:crosses val="autoZero"/>
        <c:crossBetween val="between"/>
      </c:valAx>
      <c:catAx>
        <c:axId val="37612544"/>
        <c:scaling>
          <c:orientation val="minMax"/>
        </c:scaling>
        <c:delete val="1"/>
        <c:axPos val="b"/>
        <c:tickLblPos val="none"/>
        <c:crossAx val="37618432"/>
        <c:crosses val="autoZero"/>
        <c:lblAlgn val="ctr"/>
        <c:lblOffset val="100"/>
      </c:catAx>
      <c:valAx>
        <c:axId val="3761843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127190041838851"/>
              <c:y val="3.9072041367963342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12544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8201196033545094E-2"/>
          <c:y val="0.85836449805141957"/>
          <c:w val="0.8730179405031766"/>
          <c:h val="0.12698422161784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862508770562111"/>
          <c:y val="1.222492928294277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87504685293595"/>
          <c:y val="8.5574610438090865E-2"/>
          <c:w val="0.75132453061485494"/>
          <c:h val="0.71149176107098389"/>
        </c:manualLayout>
      </c:layout>
      <c:barChart>
        <c:barDir val="col"/>
        <c:grouping val="clustered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グラフ!$Q$63:$AN$63</c:f>
              <c:numCache>
                <c:formatCode>#,##0,</c:formatCode>
                <c:ptCount val="23"/>
                <c:pt idx="0">
                  <c:v>4314137</c:v>
                </c:pt>
                <c:pt idx="1">
                  <c:v>5593084</c:v>
                </c:pt>
                <c:pt idx="2">
                  <c:v>5712984</c:v>
                </c:pt>
                <c:pt idx="3">
                  <c:v>4608410</c:v>
                </c:pt>
                <c:pt idx="4">
                  <c:v>4789360</c:v>
                </c:pt>
                <c:pt idx="5">
                  <c:v>4978089</c:v>
                </c:pt>
                <c:pt idx="6">
                  <c:v>4893190</c:v>
                </c:pt>
                <c:pt idx="7">
                  <c:v>5153613</c:v>
                </c:pt>
                <c:pt idx="8">
                  <c:v>5433755</c:v>
                </c:pt>
                <c:pt idx="9">
                  <c:v>5749332</c:v>
                </c:pt>
                <c:pt idx="10">
                  <c:v>6030598</c:v>
                </c:pt>
                <c:pt idx="11">
                  <c:v>6010908</c:v>
                </c:pt>
                <c:pt idx="12">
                  <c:v>6485951</c:v>
                </c:pt>
                <c:pt idx="13">
                  <c:v>5972231</c:v>
                </c:pt>
                <c:pt idx="14">
                  <c:v>5457024</c:v>
                </c:pt>
                <c:pt idx="15">
                  <c:v>4791488</c:v>
                </c:pt>
                <c:pt idx="16">
                  <c:v>4930890</c:v>
                </c:pt>
                <c:pt idx="17">
                  <c:v>4993940</c:v>
                </c:pt>
                <c:pt idx="18">
                  <c:v>5957263</c:v>
                </c:pt>
                <c:pt idx="19">
                  <c:v>5637073</c:v>
                </c:pt>
                <c:pt idx="20">
                  <c:v>5911253</c:v>
                </c:pt>
                <c:pt idx="21">
                  <c:v>5801577</c:v>
                </c:pt>
                <c:pt idx="22">
                  <c:v>6786898</c:v>
                </c:pt>
              </c:numCache>
            </c:numRef>
          </c:val>
        </c:ser>
        <c:gapWidth val="90"/>
        <c:axId val="37691776"/>
        <c:axId val="37693696"/>
      </c:barChart>
      <c:lineChart>
        <c:grouping val="standard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グラフ!$Q$55:$AN$55</c:f>
              <c:numCache>
                <c:formatCode>#,##0,</c:formatCode>
                <c:ptCount val="23"/>
                <c:pt idx="0">
                  <c:v>998461</c:v>
                </c:pt>
                <c:pt idx="1">
                  <c:v>879697</c:v>
                </c:pt>
                <c:pt idx="2">
                  <c:v>822796</c:v>
                </c:pt>
                <c:pt idx="3">
                  <c:v>991424</c:v>
                </c:pt>
                <c:pt idx="4">
                  <c:v>1034165</c:v>
                </c:pt>
                <c:pt idx="5">
                  <c:v>982406</c:v>
                </c:pt>
                <c:pt idx="6">
                  <c:v>979355</c:v>
                </c:pt>
                <c:pt idx="7">
                  <c:v>1197981</c:v>
                </c:pt>
                <c:pt idx="8">
                  <c:v>1031224</c:v>
                </c:pt>
                <c:pt idx="9">
                  <c:v>980463</c:v>
                </c:pt>
                <c:pt idx="10">
                  <c:v>1060289</c:v>
                </c:pt>
                <c:pt idx="11">
                  <c:v>900900</c:v>
                </c:pt>
                <c:pt idx="12">
                  <c:v>878862</c:v>
                </c:pt>
                <c:pt idx="13">
                  <c:v>905121</c:v>
                </c:pt>
                <c:pt idx="14">
                  <c:v>752431</c:v>
                </c:pt>
                <c:pt idx="15">
                  <c:v>884488</c:v>
                </c:pt>
                <c:pt idx="16">
                  <c:v>865267</c:v>
                </c:pt>
                <c:pt idx="17">
                  <c:v>863379</c:v>
                </c:pt>
                <c:pt idx="18">
                  <c:v>1237476</c:v>
                </c:pt>
                <c:pt idx="19">
                  <c:v>1099985</c:v>
                </c:pt>
                <c:pt idx="20">
                  <c:v>903071</c:v>
                </c:pt>
                <c:pt idx="21">
                  <c:v>863150</c:v>
                </c:pt>
                <c:pt idx="22">
                  <c:v>1287121</c:v>
                </c:pt>
              </c:numCache>
            </c:numRef>
          </c:val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グラフ!$Q$56:$AN$56</c:f>
              <c:numCache>
                <c:formatCode>#,##0,</c:formatCode>
                <c:ptCount val="23"/>
                <c:pt idx="0">
                  <c:v>459626</c:v>
                </c:pt>
                <c:pt idx="1">
                  <c:v>569019</c:v>
                </c:pt>
                <c:pt idx="2">
                  <c:v>738087</c:v>
                </c:pt>
                <c:pt idx="3">
                  <c:v>659951</c:v>
                </c:pt>
                <c:pt idx="4">
                  <c:v>695901</c:v>
                </c:pt>
                <c:pt idx="5">
                  <c:v>766549</c:v>
                </c:pt>
                <c:pt idx="6">
                  <c:v>771729</c:v>
                </c:pt>
                <c:pt idx="7">
                  <c:v>844576</c:v>
                </c:pt>
                <c:pt idx="8">
                  <c:v>932670</c:v>
                </c:pt>
                <c:pt idx="9">
                  <c:v>860213</c:v>
                </c:pt>
                <c:pt idx="10">
                  <c:v>914415</c:v>
                </c:pt>
                <c:pt idx="11">
                  <c:v>955153</c:v>
                </c:pt>
                <c:pt idx="12">
                  <c:v>1173858</c:v>
                </c:pt>
                <c:pt idx="13">
                  <c:v>1315801</c:v>
                </c:pt>
                <c:pt idx="14">
                  <c:v>1289743</c:v>
                </c:pt>
                <c:pt idx="15">
                  <c:v>1267432</c:v>
                </c:pt>
                <c:pt idx="16">
                  <c:v>1364049</c:v>
                </c:pt>
                <c:pt idx="17">
                  <c:v>1377482</c:v>
                </c:pt>
                <c:pt idx="18">
                  <c:v>1443571</c:v>
                </c:pt>
                <c:pt idx="19">
                  <c:v>1619492</c:v>
                </c:pt>
                <c:pt idx="20">
                  <c:v>1950212</c:v>
                </c:pt>
                <c:pt idx="21">
                  <c:v>1773697</c:v>
                </c:pt>
                <c:pt idx="22">
                  <c:v>1762570</c:v>
                </c:pt>
              </c:numCache>
            </c:numRef>
          </c:val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グラフ!$Q$57:$AN$57</c:f>
              <c:numCache>
                <c:formatCode>#,##0,</c:formatCode>
                <c:ptCount val="23"/>
                <c:pt idx="0">
                  <c:v>320698</c:v>
                </c:pt>
                <c:pt idx="1">
                  <c:v>350250</c:v>
                </c:pt>
                <c:pt idx="2">
                  <c:v>374517</c:v>
                </c:pt>
                <c:pt idx="3">
                  <c:v>360441</c:v>
                </c:pt>
                <c:pt idx="4">
                  <c:v>478774</c:v>
                </c:pt>
                <c:pt idx="5">
                  <c:v>392692</c:v>
                </c:pt>
                <c:pt idx="6">
                  <c:v>388153</c:v>
                </c:pt>
                <c:pt idx="7">
                  <c:v>370913</c:v>
                </c:pt>
                <c:pt idx="8">
                  <c:v>366644</c:v>
                </c:pt>
                <c:pt idx="9">
                  <c:v>369769</c:v>
                </c:pt>
                <c:pt idx="10">
                  <c:v>389461</c:v>
                </c:pt>
                <c:pt idx="11">
                  <c:v>442592</c:v>
                </c:pt>
                <c:pt idx="12">
                  <c:v>415885</c:v>
                </c:pt>
                <c:pt idx="13">
                  <c:v>396529</c:v>
                </c:pt>
                <c:pt idx="14">
                  <c:v>444023</c:v>
                </c:pt>
                <c:pt idx="15">
                  <c:v>476693</c:v>
                </c:pt>
                <c:pt idx="16">
                  <c:v>447791</c:v>
                </c:pt>
                <c:pt idx="17">
                  <c:v>468327</c:v>
                </c:pt>
                <c:pt idx="18">
                  <c:v>476326</c:v>
                </c:pt>
                <c:pt idx="19">
                  <c:v>459649</c:v>
                </c:pt>
                <c:pt idx="20">
                  <c:v>492961</c:v>
                </c:pt>
                <c:pt idx="21">
                  <c:v>471352</c:v>
                </c:pt>
                <c:pt idx="22">
                  <c:v>446217</c:v>
                </c:pt>
              </c:numCache>
            </c:numRef>
          </c:val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グラフ!$Q$58:$AN$58</c:f>
              <c:numCache>
                <c:formatCode>#,##0,</c:formatCode>
                <c:ptCount val="23"/>
                <c:pt idx="0">
                  <c:v>348861</c:v>
                </c:pt>
                <c:pt idx="1">
                  <c:v>491989</c:v>
                </c:pt>
                <c:pt idx="2">
                  <c:v>497185</c:v>
                </c:pt>
                <c:pt idx="3">
                  <c:v>650720</c:v>
                </c:pt>
                <c:pt idx="4">
                  <c:v>437263</c:v>
                </c:pt>
                <c:pt idx="5">
                  <c:v>339646</c:v>
                </c:pt>
                <c:pt idx="6">
                  <c:v>360926</c:v>
                </c:pt>
                <c:pt idx="7">
                  <c:v>383084</c:v>
                </c:pt>
                <c:pt idx="8">
                  <c:v>539368</c:v>
                </c:pt>
                <c:pt idx="9">
                  <c:v>397995</c:v>
                </c:pt>
                <c:pt idx="10">
                  <c:v>368643</c:v>
                </c:pt>
                <c:pt idx="11">
                  <c:v>287036</c:v>
                </c:pt>
                <c:pt idx="12">
                  <c:v>362590</c:v>
                </c:pt>
                <c:pt idx="13">
                  <c:v>388649</c:v>
                </c:pt>
                <c:pt idx="14">
                  <c:v>515929</c:v>
                </c:pt>
                <c:pt idx="15">
                  <c:v>149309</c:v>
                </c:pt>
                <c:pt idx="16">
                  <c:v>141741</c:v>
                </c:pt>
                <c:pt idx="17">
                  <c:v>160606</c:v>
                </c:pt>
                <c:pt idx="18">
                  <c:v>191239</c:v>
                </c:pt>
                <c:pt idx="19">
                  <c:v>150226</c:v>
                </c:pt>
                <c:pt idx="20">
                  <c:v>168288</c:v>
                </c:pt>
                <c:pt idx="21">
                  <c:v>241522</c:v>
                </c:pt>
                <c:pt idx="22">
                  <c:v>155217</c:v>
                </c:pt>
              </c:numCache>
            </c:numRef>
          </c:val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グラフ!$Q$59:$AN$59</c:f>
              <c:numCache>
                <c:formatCode>#,##0,</c:formatCode>
                <c:ptCount val="23"/>
                <c:pt idx="0">
                  <c:v>55618</c:v>
                </c:pt>
                <c:pt idx="1">
                  <c:v>80785</c:v>
                </c:pt>
                <c:pt idx="2">
                  <c:v>80177</c:v>
                </c:pt>
                <c:pt idx="3">
                  <c:v>74178</c:v>
                </c:pt>
                <c:pt idx="4">
                  <c:v>64972</c:v>
                </c:pt>
                <c:pt idx="5">
                  <c:v>82208</c:v>
                </c:pt>
                <c:pt idx="6">
                  <c:v>80085</c:v>
                </c:pt>
                <c:pt idx="7">
                  <c:v>74810</c:v>
                </c:pt>
                <c:pt idx="8">
                  <c:v>85558</c:v>
                </c:pt>
                <c:pt idx="9">
                  <c:v>78460</c:v>
                </c:pt>
                <c:pt idx="10">
                  <c:v>76482</c:v>
                </c:pt>
                <c:pt idx="11">
                  <c:v>88993</c:v>
                </c:pt>
                <c:pt idx="12">
                  <c:v>75519</c:v>
                </c:pt>
                <c:pt idx="13">
                  <c:v>112863</c:v>
                </c:pt>
                <c:pt idx="14">
                  <c:v>111342</c:v>
                </c:pt>
                <c:pt idx="15">
                  <c:v>109719</c:v>
                </c:pt>
                <c:pt idx="16">
                  <c:v>76932</c:v>
                </c:pt>
                <c:pt idx="17">
                  <c:v>80691</c:v>
                </c:pt>
                <c:pt idx="18">
                  <c:v>75325</c:v>
                </c:pt>
                <c:pt idx="19">
                  <c:v>85030</c:v>
                </c:pt>
                <c:pt idx="20">
                  <c:v>81436</c:v>
                </c:pt>
                <c:pt idx="21">
                  <c:v>84764</c:v>
                </c:pt>
                <c:pt idx="22">
                  <c:v>82204</c:v>
                </c:pt>
              </c:numCache>
            </c:numRef>
          </c:val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グラフ!$Q$60:$AN$60</c:f>
              <c:numCache>
                <c:formatCode>#,##0,</c:formatCode>
                <c:ptCount val="23"/>
                <c:pt idx="0">
                  <c:v>691409</c:v>
                </c:pt>
                <c:pt idx="1">
                  <c:v>676044</c:v>
                </c:pt>
                <c:pt idx="2">
                  <c:v>722040</c:v>
                </c:pt>
                <c:pt idx="3">
                  <c:v>522493</c:v>
                </c:pt>
                <c:pt idx="4">
                  <c:v>708844</c:v>
                </c:pt>
                <c:pt idx="5">
                  <c:v>613258</c:v>
                </c:pt>
                <c:pt idx="6">
                  <c:v>817003</c:v>
                </c:pt>
                <c:pt idx="7">
                  <c:v>835844</c:v>
                </c:pt>
                <c:pt idx="8">
                  <c:v>1057567</c:v>
                </c:pt>
                <c:pt idx="9">
                  <c:v>1687998</c:v>
                </c:pt>
                <c:pt idx="10">
                  <c:v>1201513</c:v>
                </c:pt>
                <c:pt idx="11">
                  <c:v>1690733</c:v>
                </c:pt>
                <c:pt idx="12">
                  <c:v>2206998</c:v>
                </c:pt>
                <c:pt idx="13">
                  <c:v>1306709</c:v>
                </c:pt>
                <c:pt idx="14">
                  <c:v>799160</c:v>
                </c:pt>
                <c:pt idx="15">
                  <c:v>586888</c:v>
                </c:pt>
                <c:pt idx="16">
                  <c:v>613773</c:v>
                </c:pt>
                <c:pt idx="17">
                  <c:v>598033</c:v>
                </c:pt>
                <c:pt idx="18">
                  <c:v>807971</c:v>
                </c:pt>
                <c:pt idx="19">
                  <c:v>696937</c:v>
                </c:pt>
                <c:pt idx="20">
                  <c:v>663400</c:v>
                </c:pt>
                <c:pt idx="21">
                  <c:v>659359</c:v>
                </c:pt>
                <c:pt idx="22">
                  <c:v>802454</c:v>
                </c:pt>
              </c:numCache>
            </c:numRef>
          </c:val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グラフ!$Q$61:$AN$61</c:f>
              <c:numCache>
                <c:formatCode>#,##0,</c:formatCode>
                <c:ptCount val="23"/>
                <c:pt idx="0">
                  <c:v>744571</c:v>
                </c:pt>
                <c:pt idx="1">
                  <c:v>1883577</c:v>
                </c:pt>
                <c:pt idx="2">
                  <c:v>1805176</c:v>
                </c:pt>
                <c:pt idx="3">
                  <c:v>647090</c:v>
                </c:pt>
                <c:pt idx="4">
                  <c:v>539816</c:v>
                </c:pt>
                <c:pt idx="5">
                  <c:v>865811</c:v>
                </c:pt>
                <c:pt idx="6">
                  <c:v>601287</c:v>
                </c:pt>
                <c:pt idx="7">
                  <c:v>542981</c:v>
                </c:pt>
                <c:pt idx="8">
                  <c:v>532613</c:v>
                </c:pt>
                <c:pt idx="9">
                  <c:v>518116</c:v>
                </c:pt>
                <c:pt idx="10">
                  <c:v>632612</c:v>
                </c:pt>
                <c:pt idx="11">
                  <c:v>564018</c:v>
                </c:pt>
                <c:pt idx="12">
                  <c:v>559479</c:v>
                </c:pt>
                <c:pt idx="13">
                  <c:v>733300</c:v>
                </c:pt>
                <c:pt idx="14">
                  <c:v>719870</c:v>
                </c:pt>
                <c:pt idx="15">
                  <c:v>449295</c:v>
                </c:pt>
                <c:pt idx="16">
                  <c:v>453315</c:v>
                </c:pt>
                <c:pt idx="17">
                  <c:v>454584</c:v>
                </c:pt>
                <c:pt idx="18">
                  <c:v>724658</c:v>
                </c:pt>
                <c:pt idx="19">
                  <c:v>539928</c:v>
                </c:pt>
                <c:pt idx="20">
                  <c:v>617589</c:v>
                </c:pt>
                <c:pt idx="21">
                  <c:v>672434</c:v>
                </c:pt>
                <c:pt idx="22">
                  <c:v>1207231</c:v>
                </c:pt>
              </c:numCache>
            </c:numRef>
          </c:val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グラフ!$Q$54:$AN$54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グラフ!$Q$62:$AN$62</c:f>
              <c:numCache>
                <c:formatCode>#,##0,</c:formatCode>
                <c:ptCount val="23"/>
                <c:pt idx="0">
                  <c:v>357106</c:v>
                </c:pt>
                <c:pt idx="1">
                  <c:v>362455</c:v>
                </c:pt>
                <c:pt idx="2">
                  <c:v>393887</c:v>
                </c:pt>
                <c:pt idx="3">
                  <c:v>423272</c:v>
                </c:pt>
                <c:pt idx="4">
                  <c:v>548324</c:v>
                </c:pt>
                <c:pt idx="5">
                  <c:v>593453</c:v>
                </c:pt>
                <c:pt idx="6">
                  <c:v>600972</c:v>
                </c:pt>
                <c:pt idx="7">
                  <c:v>570923</c:v>
                </c:pt>
                <c:pt idx="8">
                  <c:v>556329</c:v>
                </c:pt>
                <c:pt idx="9">
                  <c:v>540827</c:v>
                </c:pt>
                <c:pt idx="10">
                  <c:v>1055245</c:v>
                </c:pt>
                <c:pt idx="11">
                  <c:v>722949</c:v>
                </c:pt>
                <c:pt idx="12">
                  <c:v>523497</c:v>
                </c:pt>
                <c:pt idx="13">
                  <c:v>508828</c:v>
                </c:pt>
                <c:pt idx="14">
                  <c:v>554412</c:v>
                </c:pt>
                <c:pt idx="15">
                  <c:v>578188</c:v>
                </c:pt>
                <c:pt idx="16">
                  <c:v>660394</c:v>
                </c:pt>
                <c:pt idx="17">
                  <c:v>669804</c:v>
                </c:pt>
                <c:pt idx="18">
                  <c:v>673518</c:v>
                </c:pt>
                <c:pt idx="19">
                  <c:v>658256</c:v>
                </c:pt>
                <c:pt idx="20">
                  <c:v>658394</c:v>
                </c:pt>
                <c:pt idx="21">
                  <c:v>632285</c:v>
                </c:pt>
                <c:pt idx="22">
                  <c:v>617328</c:v>
                </c:pt>
              </c:numCache>
            </c:numRef>
          </c:val>
        </c:ser>
        <c:marker val="1"/>
        <c:axId val="37712256"/>
        <c:axId val="37713792"/>
      </c:lineChart>
      <c:catAx>
        <c:axId val="376917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3696"/>
        <c:crosses val="autoZero"/>
        <c:lblAlgn val="ctr"/>
        <c:lblOffset val="100"/>
        <c:tickLblSkip val="1"/>
        <c:tickMarkSkip val="1"/>
      </c:catAx>
      <c:valAx>
        <c:axId val="37693696"/>
        <c:scaling>
          <c:orientation val="minMax"/>
        </c:scaling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636755801564409E-2"/>
              <c:y val="4.5232238346888269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691776"/>
        <c:crosses val="autoZero"/>
        <c:crossBetween val="between"/>
      </c:valAx>
      <c:catAx>
        <c:axId val="37712256"/>
        <c:scaling>
          <c:orientation val="minMax"/>
        </c:scaling>
        <c:delete val="1"/>
        <c:axPos val="b"/>
        <c:tickLblPos val="none"/>
        <c:crossAx val="37713792"/>
        <c:crosses val="autoZero"/>
        <c:lblAlgn val="ctr"/>
        <c:lblOffset val="100"/>
      </c:catAx>
      <c:valAx>
        <c:axId val="37713792"/>
        <c:scaling>
          <c:orientation val="minMax"/>
        </c:scaling>
        <c:axPos val="r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774454925807573"/>
              <c:y val="4.4009745418593975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12256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287504685293595"/>
          <c:y val="0.89486592629546435"/>
          <c:w val="0.77248860189978041"/>
          <c:h val="9.53545659167298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2.0026632070664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913282727452613E-2"/>
          <c:y val="0.10814419225634184"/>
          <c:w val="0.87304570239224488"/>
          <c:h val="0.78237650200267028"/>
        </c:manualLayout>
      </c:layout>
      <c:barChart>
        <c:barDir val="col"/>
        <c:grouping val="clustered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グラフ!$Q$77:$AN$77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グラフ!$Q$78:$AN$78</c:f>
              <c:numCache>
                <c:formatCode>#,##0,</c:formatCode>
                <c:ptCount val="23"/>
                <c:pt idx="0">
                  <c:v>88659</c:v>
                </c:pt>
                <c:pt idx="1">
                  <c:v>291216</c:v>
                </c:pt>
                <c:pt idx="2">
                  <c:v>154337</c:v>
                </c:pt>
                <c:pt idx="3">
                  <c:v>270988</c:v>
                </c:pt>
                <c:pt idx="4">
                  <c:v>92624</c:v>
                </c:pt>
                <c:pt idx="5">
                  <c:v>154709</c:v>
                </c:pt>
                <c:pt idx="6">
                  <c:v>80326</c:v>
                </c:pt>
                <c:pt idx="7">
                  <c:v>38395</c:v>
                </c:pt>
                <c:pt idx="8">
                  <c:v>34909</c:v>
                </c:pt>
                <c:pt idx="9">
                  <c:v>109735</c:v>
                </c:pt>
                <c:pt idx="10">
                  <c:v>137747</c:v>
                </c:pt>
                <c:pt idx="11">
                  <c:v>28944</c:v>
                </c:pt>
                <c:pt idx="12">
                  <c:v>164744</c:v>
                </c:pt>
                <c:pt idx="13">
                  <c:v>353104</c:v>
                </c:pt>
                <c:pt idx="14">
                  <c:v>537089</c:v>
                </c:pt>
                <c:pt idx="15">
                  <c:v>23640</c:v>
                </c:pt>
                <c:pt idx="16">
                  <c:v>10182</c:v>
                </c:pt>
                <c:pt idx="17">
                  <c:v>17224</c:v>
                </c:pt>
                <c:pt idx="18">
                  <c:v>132874</c:v>
                </c:pt>
                <c:pt idx="19">
                  <c:v>71728</c:v>
                </c:pt>
                <c:pt idx="20">
                  <c:v>178440</c:v>
                </c:pt>
                <c:pt idx="21">
                  <c:v>121527</c:v>
                </c:pt>
                <c:pt idx="22">
                  <c:v>200454</c:v>
                </c:pt>
              </c:numCache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グラフ!$Q$77:$AN$77</c:f>
              <c:strCache>
                <c:ptCount val="23"/>
                <c:pt idx="0">
                  <c:v>９１（H3）</c:v>
                </c:pt>
                <c:pt idx="1">
                  <c:v>９２（H4）</c:v>
                </c:pt>
                <c:pt idx="2">
                  <c:v>９３（H5）</c:v>
                </c:pt>
                <c:pt idx="3">
                  <c:v>９４（H6）</c:v>
                </c:pt>
                <c:pt idx="4">
                  <c:v>９５（H7）</c:v>
                </c:pt>
                <c:pt idx="5">
                  <c:v>９６（H8）</c:v>
                </c:pt>
                <c:pt idx="6">
                  <c:v>９７(H9）</c:v>
                </c:pt>
                <c:pt idx="7">
                  <c:v>９８(H10）</c:v>
                </c:pt>
                <c:pt idx="8">
                  <c:v>９９(H11)</c:v>
                </c:pt>
                <c:pt idx="9">
                  <c:v>００(H12)</c:v>
                </c:pt>
                <c:pt idx="10">
                  <c:v>０１(H13)</c:v>
                </c:pt>
                <c:pt idx="11">
                  <c:v>０２(H14）</c:v>
                </c:pt>
                <c:pt idx="12">
                  <c:v>０３(H15）</c:v>
                </c:pt>
                <c:pt idx="13">
                  <c:v>０４(H16）</c:v>
                </c:pt>
                <c:pt idx="14">
                  <c:v>０５(H17）</c:v>
                </c:pt>
                <c:pt idx="15">
                  <c:v>０６(H18）</c:v>
                </c:pt>
                <c:pt idx="16">
                  <c:v>０７(H19）</c:v>
                </c:pt>
                <c:pt idx="17">
                  <c:v>０８(H20）</c:v>
                </c:pt>
                <c:pt idx="18">
                  <c:v>０９(H21）</c:v>
                </c:pt>
                <c:pt idx="19">
                  <c:v>１０(H22）</c:v>
                </c:pt>
                <c:pt idx="20">
                  <c:v>１１(H23）</c:v>
                </c:pt>
                <c:pt idx="21">
                  <c:v>１２(H24)</c:v>
                </c:pt>
                <c:pt idx="22">
                  <c:v>１３(H25)</c:v>
                </c:pt>
              </c:strCache>
            </c:strRef>
          </c:cat>
          <c:val>
            <c:numRef>
              <c:f>グラフ!$Q$79:$AN$79</c:f>
              <c:numCache>
                <c:formatCode>#,##0,</c:formatCode>
                <c:ptCount val="23"/>
                <c:pt idx="0">
                  <c:v>761761</c:v>
                </c:pt>
                <c:pt idx="1">
                  <c:v>1823528</c:v>
                </c:pt>
                <c:pt idx="2">
                  <c:v>1919433</c:v>
                </c:pt>
                <c:pt idx="3">
                  <c:v>566249</c:v>
                </c:pt>
                <c:pt idx="4">
                  <c:v>603659</c:v>
                </c:pt>
                <c:pt idx="5">
                  <c:v>795984</c:v>
                </c:pt>
                <c:pt idx="6">
                  <c:v>717721</c:v>
                </c:pt>
                <c:pt idx="7">
                  <c:v>901348</c:v>
                </c:pt>
                <c:pt idx="8">
                  <c:v>1017426</c:v>
                </c:pt>
                <c:pt idx="9">
                  <c:v>1466892</c:v>
                </c:pt>
                <c:pt idx="10">
                  <c:v>1045934</c:v>
                </c:pt>
                <c:pt idx="11">
                  <c:v>1491438</c:v>
                </c:pt>
                <c:pt idx="12">
                  <c:v>2023081</c:v>
                </c:pt>
                <c:pt idx="13">
                  <c:v>1124881</c:v>
                </c:pt>
                <c:pt idx="14">
                  <c:v>590039</c:v>
                </c:pt>
                <c:pt idx="15">
                  <c:v>252133</c:v>
                </c:pt>
                <c:pt idx="16">
                  <c:v>273997</c:v>
                </c:pt>
                <c:pt idx="17">
                  <c:v>245019</c:v>
                </c:pt>
                <c:pt idx="18">
                  <c:v>463923</c:v>
                </c:pt>
                <c:pt idx="19">
                  <c:v>367230</c:v>
                </c:pt>
                <c:pt idx="20">
                  <c:v>535746</c:v>
                </c:pt>
                <c:pt idx="21">
                  <c:v>478311</c:v>
                </c:pt>
                <c:pt idx="22">
                  <c:v>1251462</c:v>
                </c:pt>
              </c:numCache>
            </c:numRef>
          </c:val>
        </c:ser>
        <c:gapWidth val="70"/>
        <c:axId val="37728640"/>
        <c:axId val="37730176"/>
      </c:barChart>
      <c:catAx>
        <c:axId val="3772864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30176"/>
        <c:crosses val="autoZero"/>
        <c:auto val="1"/>
        <c:lblAlgn val="ctr"/>
        <c:lblOffset val="100"/>
        <c:tickLblSkip val="1"/>
        <c:tickMarkSkip val="1"/>
      </c:catAx>
      <c:valAx>
        <c:axId val="37730176"/>
        <c:scaling>
          <c:orientation val="minMax"/>
          <c:max val="22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8260949803149605E-2"/>
              <c:y val="6.1415267626620085E-2"/>
            </c:manualLayout>
          </c:layout>
          <c:spPr>
            <a:noFill/>
            <a:ln w="25400">
              <a:noFill/>
            </a:ln>
          </c:spPr>
        </c:title>
        <c:numFmt formatCode="#,##0,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772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347888114524757"/>
          <c:y val="0.93591455273698254"/>
          <c:w val="0.5652188312300388"/>
          <c:h val="3.87182910547396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</xdr:row>
      <xdr:rowOff>45720</xdr:rowOff>
    </xdr:from>
    <xdr:to>
      <xdr:col>6</xdr:col>
      <xdr:colOff>579120</xdr:colOff>
      <xdr:row>38</xdr:row>
      <xdr:rowOff>68580</xdr:rowOff>
    </xdr:to>
    <xdr:graphicFrame macro="">
      <xdr:nvGraphicFramePr>
        <xdr:cNvPr id="41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</xdr:colOff>
      <xdr:row>1</xdr:row>
      <xdr:rowOff>38100</xdr:rowOff>
    </xdr:from>
    <xdr:to>
      <xdr:col>13</xdr:col>
      <xdr:colOff>586740</xdr:colOff>
      <xdr:row>38</xdr:row>
      <xdr:rowOff>68580</xdr:rowOff>
    </xdr:to>
    <xdr:graphicFrame macro="">
      <xdr:nvGraphicFramePr>
        <xdr:cNvPr id="41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99060</xdr:colOff>
      <xdr:row>79</xdr:row>
      <xdr:rowOff>68580</xdr:rowOff>
    </xdr:from>
    <xdr:to>
      <xdr:col>13</xdr:col>
      <xdr:colOff>586740</xdr:colOff>
      <xdr:row>113</xdr:row>
      <xdr:rowOff>76200</xdr:rowOff>
    </xdr:to>
    <xdr:graphicFrame macro="">
      <xdr:nvGraphicFramePr>
        <xdr:cNvPr id="413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40</xdr:row>
      <xdr:rowOff>38100</xdr:rowOff>
    </xdr:from>
    <xdr:to>
      <xdr:col>6</xdr:col>
      <xdr:colOff>571500</xdr:colOff>
      <xdr:row>77</xdr:row>
      <xdr:rowOff>76200</xdr:rowOff>
    </xdr:to>
    <xdr:graphicFrame macro="">
      <xdr:nvGraphicFramePr>
        <xdr:cNvPr id="413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68580</xdr:colOff>
      <xdr:row>40</xdr:row>
      <xdr:rowOff>45720</xdr:rowOff>
    </xdr:from>
    <xdr:to>
      <xdr:col>13</xdr:col>
      <xdr:colOff>640080</xdr:colOff>
      <xdr:row>77</xdr:row>
      <xdr:rowOff>76200</xdr:rowOff>
    </xdr:to>
    <xdr:graphicFrame macro="">
      <xdr:nvGraphicFramePr>
        <xdr:cNvPr id="414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79</xdr:row>
      <xdr:rowOff>68580</xdr:rowOff>
    </xdr:from>
    <xdr:to>
      <xdr:col>7</xdr:col>
      <xdr:colOff>7620</xdr:colOff>
      <xdr:row>113</xdr:row>
      <xdr:rowOff>76200</xdr:rowOff>
    </xdr:to>
    <xdr:graphicFrame macro="">
      <xdr:nvGraphicFramePr>
        <xdr:cNvPr id="414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27"/>
  <sheetViews>
    <sheetView tabSelected="1" view="pageBreakPreview" zoomScaleNormal="100" zoomScaleSheetLayoutView="100" workbookViewId="0">
      <pane xSplit="2" ySplit="3" topLeftCell="F13" activePane="bottomRight" state="frozen"/>
      <selection pane="topRight" activeCell="C1" sqref="C1"/>
      <selection pane="bottomLeft" activeCell="A2" sqref="A2"/>
      <selection pane="bottomRight" activeCell="AA21" sqref="AA21"/>
    </sheetView>
  </sheetViews>
  <sheetFormatPr defaultColWidth="9" defaultRowHeight="12"/>
  <cols>
    <col min="1" max="1" width="3" style="41" customWidth="1"/>
    <col min="2" max="2" width="22.109375" style="41" customWidth="1"/>
    <col min="3" max="3" width="8.6640625" style="43" customWidth="1"/>
    <col min="4" max="8" width="8.6640625" style="41" customWidth="1"/>
    <col min="9" max="9" width="8.6640625" style="43" customWidth="1"/>
    <col min="10" max="14" width="8.6640625" style="41" customWidth="1"/>
    <col min="15" max="16384" width="9" style="41"/>
  </cols>
  <sheetData>
    <row r="1" spans="1:27" ht="14.1" customHeight="1">
      <c r="A1" s="42" t="s">
        <v>139</v>
      </c>
      <c r="M1" s="44" t="s">
        <v>183</v>
      </c>
      <c r="X1" s="44" t="s">
        <v>183</v>
      </c>
    </row>
    <row r="2" spans="1:27" ht="14.1" customHeight="1">
      <c r="M2" s="20" t="s">
        <v>172</v>
      </c>
      <c r="X2" s="20" t="s">
        <v>172</v>
      </c>
    </row>
    <row r="3" spans="1:27" ht="14.1" customHeight="1">
      <c r="A3" s="46"/>
      <c r="B3" s="46"/>
      <c r="C3" s="46" t="s">
        <v>10</v>
      </c>
      <c r="D3" s="46" t="s">
        <v>9</v>
      </c>
      <c r="E3" s="46" t="s">
        <v>8</v>
      </c>
      <c r="F3" s="46" t="s">
        <v>7</v>
      </c>
      <c r="G3" s="46" t="s">
        <v>6</v>
      </c>
      <c r="H3" s="46" t="s">
        <v>5</v>
      </c>
      <c r="I3" s="47" t="s">
        <v>4</v>
      </c>
      <c r="J3" s="46" t="s">
        <v>3</v>
      </c>
      <c r="K3" s="47" t="s">
        <v>2</v>
      </c>
      <c r="L3" s="47" t="s">
        <v>83</v>
      </c>
      <c r="M3" s="46" t="s">
        <v>84</v>
      </c>
      <c r="N3" s="46" t="s">
        <v>176</v>
      </c>
      <c r="O3" s="46" t="s">
        <v>184</v>
      </c>
      <c r="P3" s="46" t="s">
        <v>186</v>
      </c>
      <c r="Q3" s="46" t="s">
        <v>187</v>
      </c>
      <c r="R3" s="46" t="s">
        <v>192</v>
      </c>
      <c r="S3" s="46" t="s">
        <v>199</v>
      </c>
      <c r="T3" s="46" t="s">
        <v>201</v>
      </c>
      <c r="U3" s="46" t="s">
        <v>209</v>
      </c>
      <c r="V3" s="46" t="s">
        <v>211</v>
      </c>
      <c r="W3" s="46" t="s">
        <v>213</v>
      </c>
      <c r="X3" s="46" t="s">
        <v>215</v>
      </c>
      <c r="Y3" s="46" t="s">
        <v>216</v>
      </c>
      <c r="Z3" s="46" t="s">
        <v>222</v>
      </c>
      <c r="AA3" s="46" t="s">
        <v>223</v>
      </c>
    </row>
    <row r="4" spans="1:27" ht="14.1" customHeight="1">
      <c r="A4" s="73" t="s">
        <v>85</v>
      </c>
      <c r="B4" s="73"/>
      <c r="C4" s="48"/>
      <c r="D4" s="48"/>
      <c r="E4" s="48">
        <v>19436</v>
      </c>
      <c r="F4" s="48">
        <v>19610</v>
      </c>
      <c r="G4" s="48">
        <v>19507</v>
      </c>
      <c r="H4" s="48">
        <v>19682</v>
      </c>
      <c r="I4" s="48">
        <v>19704</v>
      </c>
      <c r="J4" s="48">
        <v>19777</v>
      </c>
      <c r="K4" s="48">
        <v>19798</v>
      </c>
      <c r="L4" s="48">
        <v>19697</v>
      </c>
      <c r="M4" s="48">
        <v>19691</v>
      </c>
      <c r="N4" s="48">
        <v>19644</v>
      </c>
      <c r="O4" s="48">
        <v>19533</v>
      </c>
      <c r="P4" s="48">
        <v>19319</v>
      </c>
      <c r="Q4" s="48">
        <v>19224</v>
      </c>
      <c r="R4" s="48">
        <v>19228</v>
      </c>
      <c r="S4" s="48">
        <v>19049</v>
      </c>
      <c r="T4" s="48">
        <v>18919</v>
      </c>
      <c r="U4" s="48">
        <v>18722</v>
      </c>
      <c r="V4" s="48">
        <v>18618</v>
      </c>
      <c r="W4" s="48">
        <v>18446</v>
      </c>
      <c r="X4" s="48">
        <v>18338</v>
      </c>
      <c r="Y4" s="48">
        <v>18184</v>
      </c>
      <c r="Z4" s="48">
        <v>18089</v>
      </c>
      <c r="AA4" s="48">
        <v>17948</v>
      </c>
    </row>
    <row r="5" spans="1:27" ht="14.1" customHeight="1">
      <c r="A5" s="74" t="s">
        <v>13</v>
      </c>
      <c r="B5" s="50" t="s">
        <v>22</v>
      </c>
      <c r="C5" s="51"/>
      <c r="D5" s="51"/>
      <c r="E5" s="51">
        <v>4422074</v>
      </c>
      <c r="F5" s="51">
        <v>5790187</v>
      </c>
      <c r="G5" s="51">
        <v>5891415</v>
      </c>
      <c r="H5" s="51">
        <v>4772435</v>
      </c>
      <c r="I5" s="52">
        <v>4924694</v>
      </c>
      <c r="J5" s="51">
        <v>5145758</v>
      </c>
      <c r="K5" s="51">
        <v>5078612</v>
      </c>
      <c r="L5" s="51">
        <v>5448471</v>
      </c>
      <c r="M5" s="53">
        <v>5729503</v>
      </c>
      <c r="N5" s="53">
        <v>6058916</v>
      </c>
      <c r="O5" s="53">
        <v>6308466</v>
      </c>
      <c r="P5" s="53">
        <v>6243963</v>
      </c>
      <c r="Q5" s="53">
        <v>6738847</v>
      </c>
      <c r="R5" s="53">
        <v>6194071</v>
      </c>
      <c r="S5" s="53">
        <v>5750342</v>
      </c>
      <c r="T5" s="53">
        <v>5103742</v>
      </c>
      <c r="U5" s="53">
        <v>5204321</v>
      </c>
      <c r="V5" s="53">
        <v>5384529</v>
      </c>
      <c r="W5" s="53">
        <v>6342778</v>
      </c>
      <c r="X5" s="53">
        <v>5994165</v>
      </c>
      <c r="Y5" s="53">
        <v>6253118</v>
      </c>
      <c r="Z5" s="53">
        <v>6154101</v>
      </c>
      <c r="AA5" s="53">
        <v>7165233</v>
      </c>
    </row>
    <row r="6" spans="1:27" ht="14.1" customHeight="1">
      <c r="A6" s="74"/>
      <c r="B6" s="50" t="s">
        <v>23</v>
      </c>
      <c r="C6" s="51"/>
      <c r="D6" s="51"/>
      <c r="E6" s="51">
        <v>4314137</v>
      </c>
      <c r="F6" s="51">
        <v>5593084</v>
      </c>
      <c r="G6" s="51">
        <v>5712984</v>
      </c>
      <c r="H6" s="51">
        <v>4608410</v>
      </c>
      <c r="I6" s="52">
        <v>4789689</v>
      </c>
      <c r="J6" s="51">
        <v>4978089</v>
      </c>
      <c r="K6" s="51">
        <v>4893190</v>
      </c>
      <c r="L6" s="51">
        <v>5153613</v>
      </c>
      <c r="M6" s="53">
        <v>5433755</v>
      </c>
      <c r="N6" s="53">
        <v>5749332</v>
      </c>
      <c r="O6" s="53">
        <v>6030598</v>
      </c>
      <c r="P6" s="53">
        <v>6010908</v>
      </c>
      <c r="Q6" s="53">
        <v>6485951</v>
      </c>
      <c r="R6" s="53">
        <v>5972231</v>
      </c>
      <c r="S6" s="53">
        <v>5457024</v>
      </c>
      <c r="T6" s="53">
        <v>4791488</v>
      </c>
      <c r="U6" s="53">
        <v>4930890</v>
      </c>
      <c r="V6" s="53">
        <v>4993940</v>
      </c>
      <c r="W6" s="53">
        <v>5957263</v>
      </c>
      <c r="X6" s="53">
        <v>5637073</v>
      </c>
      <c r="Y6" s="53">
        <v>5911253</v>
      </c>
      <c r="Z6" s="53">
        <v>5801577</v>
      </c>
      <c r="AA6" s="53">
        <v>6786898</v>
      </c>
    </row>
    <row r="7" spans="1:27" ht="14.1" customHeight="1">
      <c r="A7" s="74"/>
      <c r="B7" s="50" t="s">
        <v>24</v>
      </c>
      <c r="C7" s="52">
        <f>+C5-C6</f>
        <v>0</v>
      </c>
      <c r="D7" s="52">
        <f>+D5-D6</f>
        <v>0</v>
      </c>
      <c r="E7" s="52">
        <f t="shared" ref="E7:K7" si="0">+E5-E6</f>
        <v>107937</v>
      </c>
      <c r="F7" s="52">
        <f t="shared" si="0"/>
        <v>197103</v>
      </c>
      <c r="G7" s="52">
        <f t="shared" si="0"/>
        <v>178431</v>
      </c>
      <c r="H7" s="52">
        <f t="shared" si="0"/>
        <v>164025</v>
      </c>
      <c r="I7" s="52">
        <f t="shared" si="0"/>
        <v>135005</v>
      </c>
      <c r="J7" s="52">
        <f t="shared" si="0"/>
        <v>167669</v>
      </c>
      <c r="K7" s="52">
        <f t="shared" si="0"/>
        <v>185422</v>
      </c>
      <c r="L7" s="52">
        <f>+L5-L6</f>
        <v>294858</v>
      </c>
      <c r="M7" s="52">
        <f>+M5-M6</f>
        <v>295748</v>
      </c>
      <c r="N7" s="52">
        <f>+N5-N6</f>
        <v>309584</v>
      </c>
      <c r="O7" s="52">
        <f>+O5-O6</f>
        <v>277868</v>
      </c>
      <c r="P7" s="52">
        <v>233055</v>
      </c>
      <c r="Q7" s="52">
        <v>252896</v>
      </c>
      <c r="R7" s="52">
        <v>221840</v>
      </c>
      <c r="S7" s="52">
        <v>293318</v>
      </c>
      <c r="T7" s="52">
        <v>312254</v>
      </c>
      <c r="U7" s="52">
        <v>273431</v>
      </c>
      <c r="V7" s="52">
        <v>390589</v>
      </c>
      <c r="W7" s="52">
        <v>385515</v>
      </c>
      <c r="X7" s="52">
        <v>357092</v>
      </c>
      <c r="Y7" s="52">
        <v>341865</v>
      </c>
      <c r="Z7" s="52">
        <v>352524</v>
      </c>
      <c r="AA7" s="52">
        <v>378335</v>
      </c>
    </row>
    <row r="8" spans="1:27" ht="14.1" customHeight="1">
      <c r="A8" s="74"/>
      <c r="B8" s="50" t="s">
        <v>25</v>
      </c>
      <c r="C8" s="51"/>
      <c r="D8" s="51"/>
      <c r="E8" s="51">
        <v>5135</v>
      </c>
      <c r="F8" s="51">
        <v>71371</v>
      </c>
      <c r="G8" s="51">
        <v>41835</v>
      </c>
      <c r="H8" s="51">
        <v>60262</v>
      </c>
      <c r="I8" s="52">
        <v>13906</v>
      </c>
      <c r="J8" s="51">
        <v>0</v>
      </c>
      <c r="K8" s="51">
        <v>13020</v>
      </c>
      <c r="L8" s="52">
        <v>65487</v>
      </c>
      <c r="M8" s="53">
        <v>69418</v>
      </c>
      <c r="N8" s="53">
        <v>115814</v>
      </c>
      <c r="O8" s="53">
        <v>9917</v>
      </c>
      <c r="P8" s="53">
        <v>25419</v>
      </c>
      <c r="Q8" s="53">
        <v>0</v>
      </c>
      <c r="R8" s="53">
        <v>6881</v>
      </c>
      <c r="S8" s="53">
        <v>1350</v>
      </c>
      <c r="T8" s="53">
        <v>0</v>
      </c>
      <c r="U8" s="53">
        <v>0</v>
      </c>
      <c r="V8" s="53">
        <v>24358</v>
      </c>
      <c r="W8" s="53">
        <v>48791</v>
      </c>
      <c r="X8" s="53">
        <v>23675</v>
      </c>
      <c r="Y8" s="53">
        <v>30171</v>
      </c>
      <c r="Z8" s="53">
        <v>11289</v>
      </c>
      <c r="AA8" s="53">
        <v>0</v>
      </c>
    </row>
    <row r="9" spans="1:27" ht="14.1" customHeight="1">
      <c r="A9" s="74"/>
      <c r="B9" s="50" t="s">
        <v>26</v>
      </c>
      <c r="C9" s="52">
        <f>+C7-C8</f>
        <v>0</v>
      </c>
      <c r="D9" s="52">
        <f>+D7-D8</f>
        <v>0</v>
      </c>
      <c r="E9" s="52">
        <f t="shared" ref="E9:K9" si="1">+E7-E8</f>
        <v>102802</v>
      </c>
      <c r="F9" s="52">
        <f t="shared" si="1"/>
        <v>125732</v>
      </c>
      <c r="G9" s="52">
        <f t="shared" si="1"/>
        <v>136596</v>
      </c>
      <c r="H9" s="52">
        <f t="shared" si="1"/>
        <v>103763</v>
      </c>
      <c r="I9" s="52">
        <f t="shared" si="1"/>
        <v>121099</v>
      </c>
      <c r="J9" s="52">
        <f t="shared" si="1"/>
        <v>167669</v>
      </c>
      <c r="K9" s="52">
        <f t="shared" si="1"/>
        <v>172402</v>
      </c>
      <c r="L9" s="52">
        <f>+L7-L8</f>
        <v>229371</v>
      </c>
      <c r="M9" s="52">
        <f>+M7-M8</f>
        <v>226330</v>
      </c>
      <c r="N9" s="52">
        <f>+N7-N8</f>
        <v>193770</v>
      </c>
      <c r="O9" s="52">
        <f>+O7-O8</f>
        <v>267951</v>
      </c>
      <c r="P9" s="52">
        <v>207636</v>
      </c>
      <c r="Q9" s="52">
        <v>252896</v>
      </c>
      <c r="R9" s="52">
        <v>214959</v>
      </c>
      <c r="S9" s="52">
        <v>291968</v>
      </c>
      <c r="T9" s="52">
        <v>312254</v>
      </c>
      <c r="U9" s="52">
        <v>273431</v>
      </c>
      <c r="V9" s="52">
        <v>366231</v>
      </c>
      <c r="W9" s="52">
        <v>336724</v>
      </c>
      <c r="X9" s="52">
        <v>333417</v>
      </c>
      <c r="Y9" s="52">
        <v>311694</v>
      </c>
      <c r="Z9" s="52">
        <v>341235</v>
      </c>
      <c r="AA9" s="52">
        <v>378335</v>
      </c>
    </row>
    <row r="10" spans="1:27" ht="14.1" customHeight="1">
      <c r="A10" s="74"/>
      <c r="B10" s="50" t="s">
        <v>27</v>
      </c>
      <c r="C10" s="53"/>
      <c r="D10" s="53"/>
      <c r="E10" s="53">
        <v>-47667</v>
      </c>
      <c r="F10" s="53">
        <v>22930</v>
      </c>
      <c r="G10" s="53">
        <v>10864</v>
      </c>
      <c r="H10" s="53">
        <v>-32833</v>
      </c>
      <c r="I10" s="53">
        <v>17336</v>
      </c>
      <c r="J10" s="53">
        <v>46570</v>
      </c>
      <c r="K10" s="53">
        <v>4733</v>
      </c>
      <c r="L10" s="53">
        <v>56969</v>
      </c>
      <c r="M10" s="53">
        <v>-3041</v>
      </c>
      <c r="N10" s="53">
        <v>-32560</v>
      </c>
      <c r="O10" s="53">
        <v>74181</v>
      </c>
      <c r="P10" s="53">
        <v>-60315</v>
      </c>
      <c r="Q10" s="53">
        <v>45260</v>
      </c>
      <c r="R10" s="53">
        <v>-37937</v>
      </c>
      <c r="S10" s="53">
        <v>77009</v>
      </c>
      <c r="T10" s="53">
        <v>20286</v>
      </c>
      <c r="U10" s="53">
        <v>-38823</v>
      </c>
      <c r="V10" s="53">
        <v>92800</v>
      </c>
      <c r="W10" s="53">
        <v>-29507</v>
      </c>
      <c r="X10" s="53">
        <v>-3307</v>
      </c>
      <c r="Y10" s="53">
        <v>-21723</v>
      </c>
      <c r="Z10" s="53">
        <v>29541</v>
      </c>
      <c r="AA10" s="53">
        <v>37100</v>
      </c>
    </row>
    <row r="11" spans="1:27" ht="14.1" customHeight="1">
      <c r="A11" s="74"/>
      <c r="B11" s="50" t="s">
        <v>28</v>
      </c>
      <c r="C11" s="51"/>
      <c r="D11" s="51"/>
      <c r="E11" s="51">
        <v>19438</v>
      </c>
      <c r="F11" s="51">
        <v>11657</v>
      </c>
      <c r="G11" s="51">
        <v>6476</v>
      </c>
      <c r="H11" s="51">
        <v>8008</v>
      </c>
      <c r="I11" s="52">
        <v>7064</v>
      </c>
      <c r="J11" s="51">
        <v>23101</v>
      </c>
      <c r="K11" s="51">
        <v>31623</v>
      </c>
      <c r="L11" s="52">
        <v>21763</v>
      </c>
      <c r="M11" s="53">
        <v>1267</v>
      </c>
      <c r="N11" s="53">
        <v>871</v>
      </c>
      <c r="O11" s="53">
        <v>852</v>
      </c>
      <c r="P11" s="53">
        <v>471</v>
      </c>
      <c r="Q11" s="53">
        <v>159</v>
      </c>
      <c r="R11" s="53">
        <v>100</v>
      </c>
      <c r="S11" s="53">
        <v>76</v>
      </c>
      <c r="T11" s="53">
        <v>107111</v>
      </c>
      <c r="U11" s="53">
        <v>913</v>
      </c>
      <c r="V11" s="53">
        <v>942</v>
      </c>
      <c r="W11" s="53">
        <v>20520</v>
      </c>
      <c r="X11" s="53">
        <v>168314</v>
      </c>
      <c r="Y11" s="53">
        <v>258</v>
      </c>
      <c r="Z11" s="53">
        <v>355</v>
      </c>
      <c r="AA11" s="53">
        <v>233023</v>
      </c>
    </row>
    <row r="12" spans="1:27" ht="14.1" customHeight="1">
      <c r="A12" s="74"/>
      <c r="B12" s="50" t="s">
        <v>29</v>
      </c>
      <c r="C12" s="51"/>
      <c r="D12" s="51"/>
      <c r="E12" s="51">
        <v>0</v>
      </c>
      <c r="F12" s="51">
        <v>0</v>
      </c>
      <c r="G12" s="51">
        <v>0</v>
      </c>
      <c r="H12" s="51">
        <v>0</v>
      </c>
      <c r="I12" s="52">
        <v>0</v>
      </c>
      <c r="J12" s="51">
        <v>0</v>
      </c>
      <c r="K12" s="51">
        <v>28616</v>
      </c>
      <c r="L12" s="52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15084</v>
      </c>
      <c r="V12" s="53">
        <v>982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</row>
    <row r="13" spans="1:27" ht="14.1" customHeight="1">
      <c r="A13" s="74"/>
      <c r="B13" s="50" t="s">
        <v>30</v>
      </c>
      <c r="C13" s="51"/>
      <c r="D13" s="51"/>
      <c r="E13" s="51">
        <v>0</v>
      </c>
      <c r="F13" s="51">
        <v>0</v>
      </c>
      <c r="G13" s="51">
        <v>0</v>
      </c>
      <c r="H13" s="51">
        <v>0</v>
      </c>
      <c r="I13" s="52">
        <v>40000</v>
      </c>
      <c r="J13" s="51">
        <v>0</v>
      </c>
      <c r="K13" s="51">
        <v>0</v>
      </c>
      <c r="L13" s="52">
        <v>0</v>
      </c>
      <c r="M13" s="53">
        <v>0</v>
      </c>
      <c r="N13" s="53">
        <v>0</v>
      </c>
      <c r="O13" s="53">
        <v>0</v>
      </c>
      <c r="P13" s="53">
        <v>50000</v>
      </c>
      <c r="Q13" s="53">
        <v>50000</v>
      </c>
      <c r="R13" s="53">
        <v>150000</v>
      </c>
      <c r="S13" s="53">
        <v>0</v>
      </c>
      <c r="T13" s="53">
        <v>0</v>
      </c>
      <c r="U13" s="53">
        <v>0</v>
      </c>
      <c r="V13" s="53">
        <v>0</v>
      </c>
      <c r="W13" s="53">
        <v>0</v>
      </c>
      <c r="X13" s="53">
        <v>0</v>
      </c>
      <c r="Y13" s="53">
        <v>0</v>
      </c>
      <c r="Z13" s="53">
        <v>100000</v>
      </c>
      <c r="AA13" s="53">
        <v>340000</v>
      </c>
    </row>
    <row r="14" spans="1:27" ht="14.1" customHeight="1">
      <c r="A14" s="74"/>
      <c r="B14" s="50" t="s">
        <v>31</v>
      </c>
      <c r="C14" s="52">
        <f>+C10+C11+C12-C13</f>
        <v>0</v>
      </c>
      <c r="D14" s="52">
        <f>+D10+D11+D12-D13</f>
        <v>0</v>
      </c>
      <c r="E14" s="52">
        <f t="shared" ref="E14:K14" si="2">+E10+E11+E12-E13</f>
        <v>-28229</v>
      </c>
      <c r="F14" s="52">
        <f t="shared" si="2"/>
        <v>34587</v>
      </c>
      <c r="G14" s="52">
        <f t="shared" si="2"/>
        <v>17340</v>
      </c>
      <c r="H14" s="52">
        <f t="shared" si="2"/>
        <v>-24825</v>
      </c>
      <c r="I14" s="52">
        <f t="shared" si="2"/>
        <v>-15600</v>
      </c>
      <c r="J14" s="52">
        <f t="shared" si="2"/>
        <v>69671</v>
      </c>
      <c r="K14" s="52">
        <f t="shared" si="2"/>
        <v>64972</v>
      </c>
      <c r="L14" s="52">
        <f t="shared" ref="L14:S14" si="3">+L10+L11+L12-L13</f>
        <v>78732</v>
      </c>
      <c r="M14" s="52">
        <f t="shared" si="3"/>
        <v>-1774</v>
      </c>
      <c r="N14" s="52">
        <f t="shared" si="3"/>
        <v>-31689</v>
      </c>
      <c r="O14" s="52">
        <f t="shared" si="3"/>
        <v>75033</v>
      </c>
      <c r="P14" s="52">
        <f t="shared" si="3"/>
        <v>-109844</v>
      </c>
      <c r="Q14" s="52">
        <f t="shared" si="3"/>
        <v>-4581</v>
      </c>
      <c r="R14" s="52">
        <f t="shared" si="3"/>
        <v>-187837</v>
      </c>
      <c r="S14" s="52">
        <f t="shared" si="3"/>
        <v>77085</v>
      </c>
      <c r="T14" s="52">
        <v>127397</v>
      </c>
      <c r="U14" s="52">
        <v>-22826</v>
      </c>
      <c r="V14" s="52">
        <v>94724</v>
      </c>
      <c r="W14" s="52">
        <v>-8987</v>
      </c>
      <c r="X14" s="52">
        <v>165007</v>
      </c>
      <c r="Y14" s="52">
        <v>-21465</v>
      </c>
      <c r="Z14" s="52">
        <v>-70104</v>
      </c>
      <c r="AA14" s="52">
        <v>-69877</v>
      </c>
    </row>
    <row r="15" spans="1:27" ht="14.1" customHeight="1">
      <c r="A15" s="74"/>
      <c r="B15" s="3" t="s">
        <v>32</v>
      </c>
      <c r="C15" s="54" t="e">
        <f t="shared" ref="C15:H15" si="4">+C9/C19*100</f>
        <v>#DIV/0!</v>
      </c>
      <c r="D15" s="54" t="e">
        <f t="shared" si="4"/>
        <v>#DIV/0!</v>
      </c>
      <c r="E15" s="54">
        <f t="shared" si="4"/>
        <v>3.1867241423136039</v>
      </c>
      <c r="F15" s="54">
        <f t="shared" si="4"/>
        <v>3.5717024986463937</v>
      </c>
      <c r="G15" s="54">
        <f t="shared" si="4"/>
        <v>3.7794088676493045</v>
      </c>
      <c r="H15" s="54">
        <f t="shared" si="4"/>
        <v>2.8985592264176927</v>
      </c>
      <c r="I15" s="54">
        <f t="shared" ref="I15:N15" si="5">+I9/I19*100</f>
        <v>3.2437591273331954</v>
      </c>
      <c r="J15" s="54">
        <f t="shared" si="5"/>
        <v>4.3298068709205264</v>
      </c>
      <c r="K15" s="54">
        <f t="shared" si="5"/>
        <v>4.2866086804310628</v>
      </c>
      <c r="L15" s="54">
        <f t="shared" si="5"/>
        <v>5.5403261862784952</v>
      </c>
      <c r="M15" s="54">
        <f t="shared" si="5"/>
        <v>5.5056512409669303</v>
      </c>
      <c r="N15" s="54">
        <f t="shared" si="5"/>
        <v>4.6859991235970053</v>
      </c>
      <c r="O15" s="54">
        <f t="shared" ref="O15:T15" si="6">+O9/O19*100</f>
        <v>6.702677634052427</v>
      </c>
      <c r="P15" s="54">
        <f t="shared" si="6"/>
        <v>5.4068467560117304</v>
      </c>
      <c r="Q15" s="54">
        <f t="shared" si="6"/>
        <v>7.1498160356314688</v>
      </c>
      <c r="R15" s="54">
        <f t="shared" si="6"/>
        <v>6.18737327857471</v>
      </c>
      <c r="S15" s="54">
        <f t="shared" si="6"/>
        <v>8.2165628039335754</v>
      </c>
      <c r="T15" s="54">
        <f t="shared" si="6"/>
        <v>8.6298108679226093</v>
      </c>
      <c r="U15" s="54">
        <f>+U9/U19*100</f>
        <v>7.216832792484154</v>
      </c>
      <c r="V15" s="54">
        <f>+V9/V19*100</f>
        <v>9.0444580711745015</v>
      </c>
      <c r="W15" s="54">
        <f>+W9/W19*100</f>
        <v>8.0976243691541701</v>
      </c>
      <c r="X15" s="54">
        <f>+X9/X19*100</f>
        <v>7.8157682468606655</v>
      </c>
      <c r="Y15" s="54">
        <f>+Y9/Y19*100</f>
        <v>7.4045109709788424</v>
      </c>
      <c r="Z15" s="54">
        <f t="shared" ref="Z15:AA15" si="7">+Z9/Z19*100</f>
        <v>8.1522420785989524</v>
      </c>
      <c r="AA15" s="54">
        <f t="shared" si="7"/>
        <v>8.984643925881052</v>
      </c>
    </row>
    <row r="16" spans="1:27" ht="14.1" customHeight="1">
      <c r="A16" s="72" t="s">
        <v>33</v>
      </c>
      <c r="B16" s="72"/>
      <c r="C16" s="55"/>
      <c r="D16" s="56"/>
      <c r="E16" s="56">
        <v>1466598</v>
      </c>
      <c r="F16" s="56">
        <v>1686802</v>
      </c>
      <c r="G16" s="56">
        <v>1746096</v>
      </c>
      <c r="H16" s="56">
        <v>1738379</v>
      </c>
      <c r="I16" s="55">
        <v>1799191</v>
      </c>
      <c r="J16" s="56">
        <v>1878838</v>
      </c>
      <c r="K16" s="56">
        <v>1906824</v>
      </c>
      <c r="L16" s="55">
        <v>1940527</v>
      </c>
      <c r="M16" s="56">
        <v>1865240</v>
      </c>
      <c r="N16" s="56">
        <v>1873171</v>
      </c>
      <c r="O16" s="56">
        <v>1891732</v>
      </c>
      <c r="P16" s="56">
        <v>1874033</v>
      </c>
      <c r="Q16" s="56">
        <v>1769492</v>
      </c>
      <c r="R16" s="56">
        <v>1789684</v>
      </c>
      <c r="S16" s="56">
        <v>1825398</v>
      </c>
      <c r="T16" s="56">
        <v>1934352</v>
      </c>
      <c r="U16" s="56">
        <v>2012201</v>
      </c>
      <c r="V16" s="56">
        <v>1999905</v>
      </c>
      <c r="W16" s="56">
        <v>1944476</v>
      </c>
      <c r="X16" s="56">
        <v>1824699</v>
      </c>
      <c r="Y16" s="56">
        <v>1827291</v>
      </c>
      <c r="Z16" s="56">
        <v>1794305</v>
      </c>
      <c r="AA16" s="56">
        <v>1845684</v>
      </c>
    </row>
    <row r="17" spans="1:27" ht="14.1" customHeight="1">
      <c r="A17" s="72" t="s">
        <v>34</v>
      </c>
      <c r="B17" s="72"/>
      <c r="C17" s="55"/>
      <c r="D17" s="56"/>
      <c r="E17" s="56">
        <v>2766555</v>
      </c>
      <c r="F17" s="56">
        <v>2990063</v>
      </c>
      <c r="G17" s="56">
        <v>3063728</v>
      </c>
      <c r="H17" s="56">
        <v>3032705</v>
      </c>
      <c r="I17" s="55">
        <v>3164260</v>
      </c>
      <c r="J17" s="56">
        <v>3274612</v>
      </c>
      <c r="K17" s="56">
        <v>3419672</v>
      </c>
      <c r="L17" s="55">
        <v>3525273</v>
      </c>
      <c r="M17" s="56">
        <v>3521212</v>
      </c>
      <c r="N17" s="56">
        <v>3536505</v>
      </c>
      <c r="O17" s="56">
        <v>3399793</v>
      </c>
      <c r="P17" s="56">
        <v>3247666</v>
      </c>
      <c r="Q17" s="56">
        <v>2944498</v>
      </c>
      <c r="R17" s="56">
        <v>2911144</v>
      </c>
      <c r="S17" s="56">
        <v>3003039</v>
      </c>
      <c r="T17" s="56">
        <v>3066266</v>
      </c>
      <c r="U17" s="56">
        <v>3217996</v>
      </c>
      <c r="V17" s="56">
        <v>3289052</v>
      </c>
      <c r="W17" s="56">
        <v>3295590</v>
      </c>
      <c r="X17" s="56">
        <v>3308932</v>
      </c>
      <c r="Y17" s="56">
        <v>3361146</v>
      </c>
      <c r="Z17" s="56">
        <v>3323130</v>
      </c>
      <c r="AA17" s="56">
        <v>3340162</v>
      </c>
    </row>
    <row r="18" spans="1:27" ht="14.1" customHeight="1">
      <c r="A18" s="72" t="s">
        <v>35</v>
      </c>
      <c r="B18" s="72"/>
      <c r="C18" s="55"/>
      <c r="D18" s="56"/>
      <c r="E18" s="56">
        <v>1932355</v>
      </c>
      <c r="F18" s="56">
        <v>2222839</v>
      </c>
      <c r="G18" s="56">
        <v>2302013</v>
      </c>
      <c r="H18" s="56">
        <v>2290340</v>
      </c>
      <c r="I18" s="55">
        <v>2371378</v>
      </c>
      <c r="J18" s="56">
        <v>2476662</v>
      </c>
      <c r="K18" s="56">
        <v>2510837</v>
      </c>
      <c r="L18" s="55">
        <v>2557507</v>
      </c>
      <c r="M18" s="56">
        <v>2456743</v>
      </c>
      <c r="N18" s="56">
        <v>2467577</v>
      </c>
      <c r="O18" s="56">
        <v>2492128</v>
      </c>
      <c r="P18" s="56">
        <v>2468608</v>
      </c>
      <c r="Q18" s="56">
        <v>2327459</v>
      </c>
      <c r="R18" s="56">
        <v>2352696</v>
      </c>
      <c r="S18" s="56">
        <v>2375767</v>
      </c>
      <c r="T18" s="56">
        <v>2491952</v>
      </c>
      <c r="U18" s="56">
        <v>2588504</v>
      </c>
      <c r="V18" s="56">
        <v>2565360</v>
      </c>
      <c r="W18" s="56">
        <v>2490353</v>
      </c>
      <c r="X18" s="56">
        <v>2330307</v>
      </c>
      <c r="Y18" s="56">
        <v>2328228</v>
      </c>
      <c r="Z18" s="56">
        <v>2304076</v>
      </c>
      <c r="AA18" s="56">
        <v>2370643</v>
      </c>
    </row>
    <row r="19" spans="1:27" ht="14.1" customHeight="1">
      <c r="A19" s="72" t="s">
        <v>36</v>
      </c>
      <c r="B19" s="72"/>
      <c r="C19" s="55"/>
      <c r="D19" s="56"/>
      <c r="E19" s="56">
        <v>3225946</v>
      </c>
      <c r="F19" s="56">
        <v>3520226</v>
      </c>
      <c r="G19" s="56">
        <v>3614216</v>
      </c>
      <c r="H19" s="56">
        <v>3579813</v>
      </c>
      <c r="I19" s="55">
        <v>3733292</v>
      </c>
      <c r="J19" s="56">
        <v>3872436</v>
      </c>
      <c r="K19" s="56">
        <v>4021874</v>
      </c>
      <c r="L19" s="55">
        <v>4140027</v>
      </c>
      <c r="M19" s="56">
        <v>4110867</v>
      </c>
      <c r="N19" s="56">
        <v>4135084</v>
      </c>
      <c r="O19" s="56">
        <v>3997671</v>
      </c>
      <c r="P19" s="56">
        <v>3840242</v>
      </c>
      <c r="Q19" s="56">
        <v>3537098</v>
      </c>
      <c r="R19" s="56">
        <v>3474156</v>
      </c>
      <c r="S19" s="56">
        <v>3553408</v>
      </c>
      <c r="T19" s="56">
        <v>3618318</v>
      </c>
      <c r="U19" s="56">
        <v>3788795</v>
      </c>
      <c r="V19" s="56">
        <v>4049231</v>
      </c>
      <c r="W19" s="56">
        <v>4158306</v>
      </c>
      <c r="X19" s="56">
        <v>4265953</v>
      </c>
      <c r="Y19" s="56">
        <v>4209515</v>
      </c>
      <c r="Z19" s="56">
        <v>4185781</v>
      </c>
      <c r="AA19" s="56">
        <v>4210907</v>
      </c>
    </row>
    <row r="20" spans="1:27" ht="14.1" customHeight="1">
      <c r="A20" s="72" t="s">
        <v>37</v>
      </c>
      <c r="B20" s="72"/>
      <c r="C20" s="57"/>
      <c r="D20" s="58"/>
      <c r="E20" s="58">
        <v>0.53</v>
      </c>
      <c r="F20" s="58">
        <v>0.54</v>
      </c>
      <c r="G20" s="58">
        <v>0.55000000000000004</v>
      </c>
      <c r="H20" s="58">
        <v>0.56999999999999995</v>
      </c>
      <c r="I20" s="59">
        <v>0.56999999999999995</v>
      </c>
      <c r="J20" s="58">
        <v>0.56999999999999995</v>
      </c>
      <c r="K20" s="58">
        <v>0.56999999999999995</v>
      </c>
      <c r="L20" s="59">
        <v>0.56000000000000005</v>
      </c>
      <c r="M20" s="58">
        <v>0.55000000000000004</v>
      </c>
      <c r="N20" s="58">
        <v>0.54</v>
      </c>
      <c r="O20" s="58">
        <v>0.54</v>
      </c>
      <c r="P20" s="58">
        <v>0.56000000000000005</v>
      </c>
      <c r="Q20" s="58">
        <v>0.57999999999999996</v>
      </c>
      <c r="R20" s="58">
        <v>0.6</v>
      </c>
      <c r="S20" s="58">
        <v>0.61</v>
      </c>
      <c r="T20" s="58">
        <v>0.62</v>
      </c>
      <c r="U20" s="58">
        <v>0.62</v>
      </c>
      <c r="V20" s="58">
        <v>0.62</v>
      </c>
      <c r="W20" s="58">
        <v>0.61</v>
      </c>
      <c r="X20" s="58">
        <v>0.57999999999999996</v>
      </c>
      <c r="Y20" s="58">
        <v>0.56000000000000005</v>
      </c>
      <c r="Z20" s="58">
        <v>0.54</v>
      </c>
      <c r="AA20" s="58">
        <v>0.54</v>
      </c>
    </row>
    <row r="21" spans="1:27" ht="14.1" customHeight="1">
      <c r="A21" s="72" t="s">
        <v>38</v>
      </c>
      <c r="B21" s="72"/>
      <c r="C21" s="60"/>
      <c r="D21" s="61"/>
      <c r="E21" s="61">
        <v>66.400000000000006</v>
      </c>
      <c r="F21" s="61">
        <v>67.5</v>
      </c>
      <c r="G21" s="61">
        <v>73</v>
      </c>
      <c r="H21" s="61">
        <v>76.900000000000006</v>
      </c>
      <c r="I21" s="62">
        <v>80.099999999999994</v>
      </c>
      <c r="J21" s="61">
        <v>84.3</v>
      </c>
      <c r="K21" s="61">
        <v>78.900000000000006</v>
      </c>
      <c r="L21" s="62">
        <v>78.8</v>
      </c>
      <c r="M21" s="61">
        <v>78.5</v>
      </c>
      <c r="N21" s="61">
        <v>79.2</v>
      </c>
      <c r="O21" s="61">
        <v>80.8</v>
      </c>
      <c r="P21" s="61">
        <v>85.2</v>
      </c>
      <c r="Q21" s="61">
        <v>81.5</v>
      </c>
      <c r="R21" s="61">
        <v>88.2</v>
      </c>
      <c r="S21" s="61">
        <v>89.1</v>
      </c>
      <c r="T21" s="61">
        <v>90</v>
      </c>
      <c r="U21" s="61">
        <v>92</v>
      </c>
      <c r="V21" s="61">
        <v>89.3</v>
      </c>
      <c r="W21" s="61">
        <v>88.5</v>
      </c>
      <c r="X21" s="61">
        <v>87.6</v>
      </c>
      <c r="Y21" s="61">
        <v>90.2</v>
      </c>
      <c r="Z21" s="61">
        <v>90</v>
      </c>
      <c r="AA21" s="61">
        <v>87.2</v>
      </c>
    </row>
    <row r="22" spans="1:27" ht="14.1" customHeight="1">
      <c r="A22" s="72" t="s">
        <v>39</v>
      </c>
      <c r="B22" s="72"/>
      <c r="C22" s="60"/>
      <c r="D22" s="61"/>
      <c r="E22" s="61">
        <v>9.1</v>
      </c>
      <c r="F22" s="61">
        <v>8.9</v>
      </c>
      <c r="G22" s="61">
        <v>9.9</v>
      </c>
      <c r="H22" s="61">
        <v>10.6</v>
      </c>
      <c r="I22" s="62">
        <v>13.3</v>
      </c>
      <c r="J22" s="61">
        <v>14</v>
      </c>
      <c r="K22" s="61">
        <v>13.7</v>
      </c>
      <c r="L22" s="62">
        <v>12.7</v>
      </c>
      <c r="M22" s="61">
        <v>12.1</v>
      </c>
      <c r="N22" s="61">
        <v>11.8</v>
      </c>
      <c r="O22" s="61">
        <v>20.8</v>
      </c>
      <c r="P22" s="61">
        <v>15.6</v>
      </c>
      <c r="Q22" s="61">
        <v>11.5</v>
      </c>
      <c r="R22" s="61">
        <v>11.1</v>
      </c>
      <c r="S22" s="61">
        <v>12.7</v>
      </c>
      <c r="T22" s="61">
        <v>12.7</v>
      </c>
      <c r="U22" s="61">
        <v>14.6</v>
      </c>
      <c r="V22" s="61">
        <v>14.2</v>
      </c>
      <c r="W22" s="61">
        <v>12.8</v>
      </c>
      <c r="X22" s="61">
        <v>13.1</v>
      </c>
      <c r="Y22" s="61">
        <v>13.6</v>
      </c>
      <c r="Z22" s="61">
        <v>12.8</v>
      </c>
      <c r="AA22" s="61">
        <v>11.1</v>
      </c>
    </row>
    <row r="23" spans="1:27" ht="14.1" customHeight="1">
      <c r="A23" s="72" t="s">
        <v>40</v>
      </c>
      <c r="B23" s="72"/>
      <c r="C23" s="60"/>
      <c r="D23" s="61"/>
      <c r="E23" s="61">
        <v>10.1</v>
      </c>
      <c r="F23" s="61">
        <v>9.1999999999999993</v>
      </c>
      <c r="G23" s="61">
        <v>10.3</v>
      </c>
      <c r="H23" s="61">
        <v>11.2</v>
      </c>
      <c r="I23" s="62">
        <v>14.1</v>
      </c>
      <c r="J23" s="61">
        <v>14.6</v>
      </c>
      <c r="K23" s="61">
        <v>13.4</v>
      </c>
      <c r="L23" s="62">
        <v>12.5</v>
      </c>
      <c r="M23" s="61">
        <v>11.7</v>
      </c>
      <c r="N23" s="61">
        <v>11.1</v>
      </c>
      <c r="O23" s="61">
        <v>12.4</v>
      </c>
      <c r="P23" s="61">
        <v>13</v>
      </c>
      <c r="Q23" s="61">
        <v>10.8</v>
      </c>
      <c r="R23" s="61">
        <v>11</v>
      </c>
      <c r="S23" s="61">
        <v>11.9</v>
      </c>
      <c r="T23" s="61">
        <v>12.1</v>
      </c>
      <c r="U23" s="61"/>
      <c r="V23" s="61"/>
      <c r="W23" s="61"/>
      <c r="X23" s="61"/>
      <c r="Y23" s="61"/>
      <c r="Z23" s="61"/>
      <c r="AA23" s="61"/>
    </row>
    <row r="24" spans="1:27" ht="14.1" customHeight="1">
      <c r="A24" s="4" t="s">
        <v>197</v>
      </c>
      <c r="B24" s="4"/>
      <c r="C24" s="60"/>
      <c r="D24" s="61"/>
      <c r="E24" s="61"/>
      <c r="F24" s="61"/>
      <c r="G24" s="61"/>
      <c r="H24" s="61"/>
      <c r="I24" s="62"/>
      <c r="J24" s="61"/>
      <c r="K24" s="61"/>
      <c r="L24" s="62"/>
      <c r="M24" s="61"/>
      <c r="N24" s="61"/>
      <c r="O24" s="61"/>
      <c r="P24" s="61"/>
      <c r="Q24" s="61"/>
      <c r="R24" s="61"/>
      <c r="S24" s="61">
        <v>10.9</v>
      </c>
      <c r="T24" s="61">
        <v>11.7</v>
      </c>
      <c r="U24" s="61">
        <v>11.7</v>
      </c>
      <c r="V24" s="61">
        <v>11.4</v>
      </c>
      <c r="W24" s="61">
        <v>11.3</v>
      </c>
      <c r="X24" s="61">
        <v>10.9</v>
      </c>
      <c r="Y24" s="61">
        <v>10.9</v>
      </c>
      <c r="Z24" s="61">
        <v>10.6</v>
      </c>
      <c r="AA24" s="61"/>
    </row>
    <row r="25" spans="1:27" ht="14.1" customHeight="1">
      <c r="A25" s="72" t="s">
        <v>198</v>
      </c>
      <c r="B25" s="72"/>
      <c r="C25" s="60"/>
      <c r="D25" s="61"/>
      <c r="E25" s="61">
        <v>8.1999999999999993</v>
      </c>
      <c r="F25" s="61">
        <v>7.5</v>
      </c>
      <c r="G25" s="61">
        <v>7.4</v>
      </c>
      <c r="H25" s="61">
        <v>7.5</v>
      </c>
      <c r="I25" s="62">
        <v>8.8000000000000007</v>
      </c>
      <c r="J25" s="61">
        <v>9.8000000000000007</v>
      </c>
      <c r="K25" s="61">
        <v>9.8000000000000007</v>
      </c>
      <c r="L25" s="62">
        <v>8.6</v>
      </c>
      <c r="M25" s="61">
        <v>7.1</v>
      </c>
      <c r="N25" s="61">
        <v>6.3</v>
      </c>
      <c r="O25" s="61">
        <v>6.7</v>
      </c>
      <c r="P25" s="61">
        <v>7.6</v>
      </c>
      <c r="Q25" s="61">
        <v>8</v>
      </c>
      <c r="R25" s="61">
        <v>8</v>
      </c>
      <c r="S25" s="61">
        <v>7.9</v>
      </c>
      <c r="T25" s="61">
        <v>8</v>
      </c>
      <c r="U25" s="61"/>
      <c r="V25" s="61"/>
      <c r="W25" s="61"/>
      <c r="X25" s="61"/>
      <c r="Y25" s="61"/>
      <c r="Z25" s="61"/>
      <c r="AA25" s="61"/>
    </row>
    <row r="26" spans="1:27" ht="14.1" customHeight="1">
      <c r="A26" s="75" t="s">
        <v>203</v>
      </c>
      <c r="B26" s="76"/>
      <c r="C26" s="60"/>
      <c r="D26" s="61"/>
      <c r="E26" s="61"/>
      <c r="F26" s="61"/>
      <c r="G26" s="61"/>
      <c r="H26" s="61"/>
      <c r="I26" s="62"/>
      <c r="J26" s="61"/>
      <c r="K26" s="61"/>
      <c r="L26" s="62"/>
      <c r="M26" s="61"/>
      <c r="N26" s="61"/>
      <c r="O26" s="61"/>
      <c r="P26" s="61"/>
      <c r="Q26" s="61"/>
      <c r="R26" s="61"/>
      <c r="S26" s="61"/>
      <c r="T26" s="61"/>
      <c r="U26" s="61">
        <v>87.1</v>
      </c>
      <c r="V26" s="61">
        <v>80.3</v>
      </c>
      <c r="W26" s="61">
        <v>66.599999999999994</v>
      </c>
      <c r="X26" s="61">
        <v>62.4</v>
      </c>
      <c r="Y26" s="61">
        <v>67.400000000000006</v>
      </c>
      <c r="Z26" s="61">
        <v>67.099999999999994</v>
      </c>
      <c r="AA26" s="61"/>
    </row>
    <row r="27" spans="1:27" ht="14.1" customHeight="1">
      <c r="A27" s="73" t="s">
        <v>204</v>
      </c>
      <c r="B27" s="73"/>
      <c r="C27" s="52">
        <f>SUM(C28:C30)</f>
        <v>0</v>
      </c>
      <c r="D27" s="52">
        <f>SUM(D28:D30)</f>
        <v>0</v>
      </c>
      <c r="E27" s="52">
        <f t="shared" ref="E27:K27" si="8">SUM(E28:E30)</f>
        <v>1405743</v>
      </c>
      <c r="F27" s="52">
        <f t="shared" si="8"/>
        <v>1459567</v>
      </c>
      <c r="G27" s="52">
        <f t="shared" si="8"/>
        <v>1296238</v>
      </c>
      <c r="H27" s="52">
        <f t="shared" si="8"/>
        <v>1469017</v>
      </c>
      <c r="I27" s="52">
        <f t="shared" si="8"/>
        <v>1490674</v>
      </c>
      <c r="J27" s="52">
        <f t="shared" si="8"/>
        <v>1353659</v>
      </c>
      <c r="K27" s="52">
        <f t="shared" si="8"/>
        <v>1449937</v>
      </c>
      <c r="L27" s="52">
        <f t="shared" ref="L27:Q27" si="9">SUM(L28:L30)</f>
        <v>1473291</v>
      </c>
      <c r="M27" s="52">
        <f t="shared" si="9"/>
        <v>1730962</v>
      </c>
      <c r="N27" s="52">
        <f t="shared" si="9"/>
        <v>1842273</v>
      </c>
      <c r="O27" s="52">
        <f t="shared" si="9"/>
        <v>1954477</v>
      </c>
      <c r="P27" s="52">
        <f t="shared" si="9"/>
        <v>1740882</v>
      </c>
      <c r="Q27" s="52">
        <f t="shared" si="9"/>
        <v>1470403</v>
      </c>
      <c r="R27" s="52">
        <f t="shared" ref="R27:W27" si="10">SUM(R28:R30)</f>
        <v>1354790</v>
      </c>
      <c r="S27" s="52">
        <f t="shared" si="10"/>
        <v>1315122</v>
      </c>
      <c r="T27" s="52">
        <f t="shared" si="10"/>
        <v>1316569</v>
      </c>
      <c r="U27" s="52">
        <f t="shared" si="10"/>
        <v>1319606</v>
      </c>
      <c r="V27" s="52">
        <f t="shared" si="10"/>
        <v>1345301</v>
      </c>
      <c r="W27" s="52">
        <f t="shared" si="10"/>
        <v>1494865</v>
      </c>
      <c r="X27" s="52">
        <f>SUM(X28:X30)</f>
        <v>1645269</v>
      </c>
      <c r="Y27" s="52">
        <f>SUM(Y28:Y30)</f>
        <v>1601799</v>
      </c>
      <c r="Z27" s="52">
        <f t="shared" ref="Z27:AA27" si="11">SUM(Z28:Z30)</f>
        <v>1288094</v>
      </c>
      <c r="AA27" s="52">
        <f t="shared" si="11"/>
        <v>813987</v>
      </c>
    </row>
    <row r="28" spans="1:27" ht="14.1" customHeight="1">
      <c r="A28" s="63"/>
      <c r="B28" s="2" t="s">
        <v>19</v>
      </c>
      <c r="C28" s="52"/>
      <c r="D28" s="51"/>
      <c r="E28" s="51">
        <v>292933</v>
      </c>
      <c r="F28" s="51">
        <v>304590</v>
      </c>
      <c r="G28" s="51">
        <v>311066</v>
      </c>
      <c r="H28" s="51">
        <v>319074</v>
      </c>
      <c r="I28" s="52">
        <v>286138</v>
      </c>
      <c r="J28" s="51">
        <v>309239</v>
      </c>
      <c r="K28" s="51">
        <v>340862</v>
      </c>
      <c r="L28" s="52">
        <v>362625</v>
      </c>
      <c r="M28" s="51">
        <v>413892</v>
      </c>
      <c r="N28" s="51">
        <v>464763</v>
      </c>
      <c r="O28" s="51">
        <v>465615</v>
      </c>
      <c r="P28" s="51">
        <v>466086</v>
      </c>
      <c r="Q28" s="51">
        <v>416245</v>
      </c>
      <c r="R28" s="51">
        <v>266345</v>
      </c>
      <c r="S28" s="51">
        <v>266420</v>
      </c>
      <c r="T28" s="51">
        <v>373531</v>
      </c>
      <c r="U28" s="51">
        <v>374444</v>
      </c>
      <c r="V28" s="51">
        <v>375386</v>
      </c>
      <c r="W28" s="51">
        <v>395906</v>
      </c>
      <c r="X28" s="51">
        <v>564220</v>
      </c>
      <c r="Y28" s="51">
        <v>564478</v>
      </c>
      <c r="Z28" s="51">
        <v>464833</v>
      </c>
      <c r="AA28" s="51">
        <v>357856</v>
      </c>
    </row>
    <row r="29" spans="1:27" ht="14.1" customHeight="1">
      <c r="A29" s="63"/>
      <c r="B29" s="2" t="s">
        <v>20</v>
      </c>
      <c r="C29" s="52"/>
      <c r="D29" s="51"/>
      <c r="E29" s="51">
        <v>360512</v>
      </c>
      <c r="F29" s="51">
        <v>364820</v>
      </c>
      <c r="G29" s="51">
        <v>330940</v>
      </c>
      <c r="H29" s="51">
        <v>313178</v>
      </c>
      <c r="I29" s="52">
        <v>300607</v>
      </c>
      <c r="J29" s="51">
        <v>286897</v>
      </c>
      <c r="K29" s="51">
        <v>275700</v>
      </c>
      <c r="L29" s="52">
        <v>263564</v>
      </c>
      <c r="M29" s="51">
        <v>250813</v>
      </c>
      <c r="N29" s="51">
        <v>301477</v>
      </c>
      <c r="O29" s="51">
        <v>351967</v>
      </c>
      <c r="P29" s="51">
        <v>352398</v>
      </c>
      <c r="Q29" s="51">
        <v>352494</v>
      </c>
      <c r="R29" s="51">
        <v>352578</v>
      </c>
      <c r="S29" s="51">
        <v>352647</v>
      </c>
      <c r="T29" s="51">
        <v>353061</v>
      </c>
      <c r="U29" s="51">
        <v>353761</v>
      </c>
      <c r="V29" s="51">
        <v>354924</v>
      </c>
      <c r="W29" s="51">
        <v>355755</v>
      </c>
      <c r="X29" s="51">
        <v>356146</v>
      </c>
      <c r="Y29" s="51">
        <v>356321</v>
      </c>
      <c r="Z29" s="51">
        <v>256472</v>
      </c>
      <c r="AA29" s="51">
        <v>69546</v>
      </c>
    </row>
    <row r="30" spans="1:27" ht="14.1" customHeight="1">
      <c r="A30" s="63"/>
      <c r="B30" s="2" t="s">
        <v>21</v>
      </c>
      <c r="C30" s="52"/>
      <c r="D30" s="51"/>
      <c r="E30" s="51">
        <v>752298</v>
      </c>
      <c r="F30" s="51">
        <v>790157</v>
      </c>
      <c r="G30" s="51">
        <v>654232</v>
      </c>
      <c r="H30" s="51">
        <v>836765</v>
      </c>
      <c r="I30" s="52">
        <v>903929</v>
      </c>
      <c r="J30" s="51">
        <v>757523</v>
      </c>
      <c r="K30" s="51">
        <v>833375</v>
      </c>
      <c r="L30" s="52">
        <v>847102</v>
      </c>
      <c r="M30" s="51">
        <v>1066257</v>
      </c>
      <c r="N30" s="51">
        <v>1076033</v>
      </c>
      <c r="O30" s="51">
        <v>1136895</v>
      </c>
      <c r="P30" s="51">
        <v>922398</v>
      </c>
      <c r="Q30" s="51">
        <v>701664</v>
      </c>
      <c r="R30" s="51">
        <v>735867</v>
      </c>
      <c r="S30" s="51">
        <v>696055</v>
      </c>
      <c r="T30" s="51">
        <v>589977</v>
      </c>
      <c r="U30" s="51">
        <v>591401</v>
      </c>
      <c r="V30" s="51">
        <v>614991</v>
      </c>
      <c r="W30" s="51">
        <v>743204</v>
      </c>
      <c r="X30" s="51">
        <v>724903</v>
      </c>
      <c r="Y30" s="51">
        <v>681000</v>
      </c>
      <c r="Z30" s="51">
        <v>566789</v>
      </c>
      <c r="AA30" s="51">
        <v>386585</v>
      </c>
    </row>
    <row r="31" spans="1:27" ht="14.1" customHeight="1">
      <c r="A31" s="73" t="s">
        <v>205</v>
      </c>
      <c r="B31" s="73"/>
      <c r="C31" s="52"/>
      <c r="D31" s="51"/>
      <c r="E31" s="51">
        <v>2586619</v>
      </c>
      <c r="F31" s="51">
        <v>3346427</v>
      </c>
      <c r="G31" s="51">
        <v>4022090</v>
      </c>
      <c r="H31" s="51">
        <v>3952462</v>
      </c>
      <c r="I31" s="52">
        <v>3870201</v>
      </c>
      <c r="J31" s="51">
        <v>3784403</v>
      </c>
      <c r="K31" s="51">
        <v>3540630</v>
      </c>
      <c r="L31" s="52">
        <v>3454907</v>
      </c>
      <c r="M31" s="51">
        <v>3369258</v>
      </c>
      <c r="N31" s="51">
        <v>3714251</v>
      </c>
      <c r="O31" s="51">
        <v>3798514</v>
      </c>
      <c r="P31" s="51">
        <v>4385002</v>
      </c>
      <c r="Q31" s="51">
        <v>5636620</v>
      </c>
      <c r="R31" s="51">
        <v>6275006</v>
      </c>
      <c r="S31" s="51">
        <v>6604511</v>
      </c>
      <c r="T31" s="51">
        <v>6365540</v>
      </c>
      <c r="U31" s="51">
        <v>6053192</v>
      </c>
      <c r="V31" s="51">
        <v>5670025</v>
      </c>
      <c r="W31" s="51">
        <v>5392575</v>
      </c>
      <c r="X31" s="51">
        <v>5278061</v>
      </c>
      <c r="Y31" s="51">
        <v>5232902</v>
      </c>
      <c r="Z31" s="51">
        <v>5057864</v>
      </c>
      <c r="AA31" s="51">
        <v>5395959</v>
      </c>
    </row>
    <row r="32" spans="1:27" ht="14.1" customHeight="1">
      <c r="A32" s="49"/>
      <c r="B32" s="46" t="s">
        <v>14</v>
      </c>
      <c r="C32" s="52"/>
      <c r="D32" s="51"/>
      <c r="E32" s="51">
        <v>2586619</v>
      </c>
      <c r="F32" s="51">
        <v>3346427</v>
      </c>
      <c r="G32" s="51">
        <v>4022090</v>
      </c>
      <c r="H32" s="51"/>
      <c r="I32" s="52">
        <v>1552770</v>
      </c>
      <c r="J32" s="51">
        <v>1644541</v>
      </c>
      <c r="K32" s="51">
        <v>1668610</v>
      </c>
      <c r="L32" s="52">
        <v>1675344</v>
      </c>
      <c r="M32" s="51">
        <v>1651242</v>
      </c>
      <c r="N32" s="51">
        <v>1572744</v>
      </c>
      <c r="O32" s="51">
        <v>1479216</v>
      </c>
      <c r="P32" s="51">
        <v>1450052</v>
      </c>
      <c r="Q32" s="51">
        <v>1877098</v>
      </c>
      <c r="R32" s="51">
        <v>1861161</v>
      </c>
      <c r="S32" s="51">
        <v>2015461</v>
      </c>
      <c r="T32" s="51">
        <v>2144721</v>
      </c>
      <c r="U32" s="51">
        <v>2171380</v>
      </c>
      <c r="V32" s="51"/>
      <c r="W32" s="51"/>
      <c r="X32" s="51"/>
      <c r="Y32" s="51"/>
      <c r="Z32" s="51"/>
      <c r="AA32" s="51"/>
    </row>
    <row r="33" spans="1:27" ht="14.1" customHeight="1">
      <c r="A33" s="71" t="s">
        <v>206</v>
      </c>
      <c r="B33" s="71"/>
      <c r="C33" s="52">
        <f>SUM(C34:C37)</f>
        <v>0</v>
      </c>
      <c r="D33" s="52">
        <f>SUM(D34:D37)</f>
        <v>0</v>
      </c>
      <c r="E33" s="52">
        <f t="shared" ref="E33:K33" si="12">SUM(E34:E37)</f>
        <v>340315</v>
      </c>
      <c r="F33" s="52">
        <f t="shared" si="12"/>
        <v>319715</v>
      </c>
      <c r="G33" s="52">
        <f t="shared" si="12"/>
        <v>256644</v>
      </c>
      <c r="H33" s="52">
        <f t="shared" si="12"/>
        <v>197059</v>
      </c>
      <c r="I33" s="52">
        <f t="shared" si="12"/>
        <v>144467</v>
      </c>
      <c r="J33" s="52">
        <f t="shared" si="12"/>
        <v>102494</v>
      </c>
      <c r="K33" s="52">
        <f t="shared" si="12"/>
        <v>89247</v>
      </c>
      <c r="L33" s="52">
        <f t="shared" ref="L33:Q33" si="13">SUM(L34:L37)</f>
        <v>57438</v>
      </c>
      <c r="M33" s="52">
        <f t="shared" si="13"/>
        <v>28210</v>
      </c>
      <c r="N33" s="52">
        <f t="shared" si="13"/>
        <v>25797</v>
      </c>
      <c r="O33" s="52">
        <f t="shared" si="13"/>
        <v>20131</v>
      </c>
      <c r="P33" s="52">
        <f t="shared" si="13"/>
        <v>20913</v>
      </c>
      <c r="Q33" s="52">
        <f t="shared" si="13"/>
        <v>48577</v>
      </c>
      <c r="R33" s="52">
        <f t="shared" ref="R33:W33" si="14">SUM(R34:R37)</f>
        <v>43934</v>
      </c>
      <c r="S33" s="52">
        <f t="shared" si="14"/>
        <v>38923</v>
      </c>
      <c r="T33" s="52">
        <f t="shared" si="14"/>
        <v>32620</v>
      </c>
      <c r="U33" s="52">
        <f t="shared" si="14"/>
        <v>27287</v>
      </c>
      <c r="V33" s="52">
        <f t="shared" si="14"/>
        <v>8486</v>
      </c>
      <c r="W33" s="52">
        <f t="shared" si="14"/>
        <v>5784</v>
      </c>
      <c r="X33" s="52">
        <f>SUM(X34:X37)</f>
        <v>4608</v>
      </c>
      <c r="Y33" s="52">
        <f>SUM(Y34:Y37)</f>
        <v>91280</v>
      </c>
      <c r="Z33" s="52">
        <f t="shared" ref="Z33:AA33" si="15">SUM(Z34:Z37)</f>
        <v>48428</v>
      </c>
      <c r="AA33" s="52">
        <f t="shared" si="15"/>
        <v>47075</v>
      </c>
    </row>
    <row r="34" spans="1:27" ht="14.1" customHeight="1">
      <c r="A34" s="46"/>
      <c r="B34" s="46" t="s">
        <v>15</v>
      </c>
      <c r="C34" s="52"/>
      <c r="D34" s="51"/>
      <c r="E34" s="51">
        <v>332743</v>
      </c>
      <c r="F34" s="51">
        <v>312751</v>
      </c>
      <c r="G34" s="51">
        <v>251298</v>
      </c>
      <c r="H34" s="51">
        <v>192532</v>
      </c>
      <c r="I34" s="52">
        <v>141012</v>
      </c>
      <c r="J34" s="51">
        <v>99950</v>
      </c>
      <c r="K34" s="51">
        <v>73933</v>
      </c>
      <c r="L34" s="52">
        <v>49217</v>
      </c>
      <c r="M34" s="51">
        <v>25802</v>
      </c>
      <c r="N34" s="51">
        <v>3678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</row>
    <row r="35" spans="1:27" ht="14.1" customHeight="1">
      <c r="A35" s="49"/>
      <c r="B35" s="46" t="s">
        <v>16</v>
      </c>
      <c r="C35" s="52"/>
      <c r="D35" s="51"/>
      <c r="E35" s="51">
        <v>0</v>
      </c>
      <c r="F35" s="51">
        <v>0</v>
      </c>
      <c r="G35" s="51">
        <v>0</v>
      </c>
      <c r="H35" s="51">
        <v>0</v>
      </c>
      <c r="I35" s="52">
        <v>0</v>
      </c>
      <c r="J35" s="51">
        <v>0</v>
      </c>
      <c r="K35" s="51">
        <v>0</v>
      </c>
      <c r="L35" s="52">
        <v>0</v>
      </c>
      <c r="M35" s="51">
        <v>0</v>
      </c>
      <c r="N35" s="51">
        <v>0</v>
      </c>
      <c r="O35" s="51">
        <v>0</v>
      </c>
      <c r="P35" s="51">
        <v>0</v>
      </c>
      <c r="Q35" s="51">
        <v>0</v>
      </c>
      <c r="R35" s="51">
        <v>0</v>
      </c>
      <c r="S35" s="51">
        <v>0</v>
      </c>
      <c r="T35" s="51">
        <v>0</v>
      </c>
      <c r="U35" s="51">
        <v>0</v>
      </c>
      <c r="V35" s="51">
        <v>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</row>
    <row r="36" spans="1:27" ht="14.1" customHeight="1">
      <c r="A36" s="49"/>
      <c r="B36" s="46" t="s">
        <v>17</v>
      </c>
      <c r="C36" s="52"/>
      <c r="D36" s="51"/>
      <c r="E36" s="51">
        <v>7572</v>
      </c>
      <c r="F36" s="51">
        <v>6964</v>
      </c>
      <c r="G36" s="51">
        <v>5346</v>
      </c>
      <c r="H36" s="51">
        <v>4527</v>
      </c>
      <c r="I36" s="52">
        <v>3455</v>
      </c>
      <c r="J36" s="51">
        <v>2544</v>
      </c>
      <c r="K36" s="51">
        <v>15314</v>
      </c>
      <c r="L36" s="52">
        <v>8221</v>
      </c>
      <c r="M36" s="51">
        <v>2408</v>
      </c>
      <c r="N36" s="51">
        <v>22119</v>
      </c>
      <c r="O36" s="51">
        <v>20131</v>
      </c>
      <c r="P36" s="51">
        <v>20913</v>
      </c>
      <c r="Q36" s="51">
        <v>48577</v>
      </c>
      <c r="R36" s="51">
        <v>43934</v>
      </c>
      <c r="S36" s="51">
        <v>38923</v>
      </c>
      <c r="T36" s="51">
        <v>32620</v>
      </c>
      <c r="U36" s="51">
        <v>27287</v>
      </c>
      <c r="V36" s="51">
        <v>8486</v>
      </c>
      <c r="W36" s="51">
        <v>5784</v>
      </c>
      <c r="X36" s="51">
        <v>4608</v>
      </c>
      <c r="Y36" s="51">
        <v>91280</v>
      </c>
      <c r="Z36" s="51">
        <v>48428</v>
      </c>
      <c r="AA36" s="51">
        <v>47075</v>
      </c>
    </row>
    <row r="37" spans="1:27" ht="14.1" customHeight="1">
      <c r="A37" s="49"/>
      <c r="B37" s="46" t="s">
        <v>18</v>
      </c>
      <c r="C37" s="52"/>
      <c r="D37" s="51"/>
      <c r="E37" s="51">
        <v>0</v>
      </c>
      <c r="F37" s="51">
        <v>0</v>
      </c>
      <c r="G37" s="51">
        <v>0</v>
      </c>
      <c r="H37" s="51">
        <v>0</v>
      </c>
      <c r="I37" s="52">
        <v>0</v>
      </c>
      <c r="J37" s="51">
        <v>0</v>
      </c>
      <c r="K37" s="51">
        <v>0</v>
      </c>
      <c r="L37" s="52"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0</v>
      </c>
      <c r="Y37" s="51">
        <v>0</v>
      </c>
      <c r="Z37" s="51">
        <v>0</v>
      </c>
      <c r="AA37" s="51">
        <v>0</v>
      </c>
    </row>
    <row r="38" spans="1:27" ht="14.1" customHeight="1">
      <c r="A38" s="73" t="s">
        <v>207</v>
      </c>
      <c r="B38" s="73"/>
      <c r="C38" s="52"/>
      <c r="D38" s="51"/>
      <c r="E38" s="51">
        <v>0</v>
      </c>
      <c r="F38" s="51">
        <v>0</v>
      </c>
      <c r="G38" s="51">
        <v>0</v>
      </c>
      <c r="H38" s="51">
        <v>0</v>
      </c>
      <c r="I38" s="52">
        <v>0</v>
      </c>
      <c r="J38" s="51">
        <v>0</v>
      </c>
      <c r="K38" s="51">
        <v>0</v>
      </c>
      <c r="L38" s="52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51">
        <v>0</v>
      </c>
      <c r="X38" s="51">
        <v>0</v>
      </c>
      <c r="Y38" s="51">
        <v>0</v>
      </c>
      <c r="Z38" s="51">
        <v>0</v>
      </c>
      <c r="AA38" s="51">
        <v>0</v>
      </c>
    </row>
    <row r="39" spans="1:27" ht="14.1" customHeight="1">
      <c r="A39" s="73" t="s">
        <v>208</v>
      </c>
      <c r="B39" s="73"/>
      <c r="C39" s="52"/>
      <c r="D39" s="51"/>
      <c r="E39" s="51">
        <v>240961</v>
      </c>
      <c r="F39" s="51">
        <v>332225</v>
      </c>
      <c r="G39" s="51">
        <v>343844</v>
      </c>
      <c r="H39" s="51">
        <v>350655</v>
      </c>
      <c r="I39" s="52">
        <v>358439</v>
      </c>
      <c r="J39" s="51">
        <v>361207</v>
      </c>
      <c r="K39" s="51">
        <v>362832</v>
      </c>
      <c r="L39" s="52">
        <v>365386</v>
      </c>
      <c r="M39" s="51">
        <v>366558</v>
      </c>
      <c r="N39" s="51">
        <v>367273</v>
      </c>
      <c r="O39" s="51">
        <v>367550</v>
      </c>
      <c r="P39" s="51">
        <v>367556</v>
      </c>
      <c r="Q39" s="51">
        <v>367562</v>
      </c>
      <c r="R39" s="51">
        <v>367606</v>
      </c>
      <c r="S39" s="51">
        <v>367643</v>
      </c>
      <c r="T39" s="51">
        <v>367900</v>
      </c>
      <c r="U39" s="51">
        <v>368340</v>
      </c>
      <c r="V39" s="51">
        <v>369031</v>
      </c>
      <c r="W39" s="51">
        <v>50000</v>
      </c>
      <c r="X39" s="51">
        <v>50095</v>
      </c>
      <c r="Y39" s="51">
        <v>50130</v>
      </c>
      <c r="Z39" s="51">
        <v>50149</v>
      </c>
      <c r="AA39" s="51">
        <v>50164</v>
      </c>
    </row>
    <row r="40" spans="1:27" ht="14.1" customHeight="1"/>
    <row r="41" spans="1:27" ht="14.1" customHeight="1"/>
    <row r="42" spans="1:27" ht="14.1" customHeight="1"/>
    <row r="43" spans="1:27" ht="14.1" customHeight="1"/>
    <row r="44" spans="1:27" ht="14.1" customHeight="1"/>
    <row r="45" spans="1:27" ht="14.1" customHeight="1"/>
    <row r="46" spans="1:27" ht="14.1" customHeight="1"/>
    <row r="47" spans="1:27" ht="14.1" customHeight="1"/>
    <row r="48" spans="1:27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78740157480314965" top="0.59055118110236227" bottom="0.46" header="0" footer="0.27"/>
  <pageSetup paperSize="9" orientation="landscape" horizontalDpi="4294967292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556"/>
  <sheetViews>
    <sheetView view="pageBreakPreview" zoomScaleNormal="100" zoomScaleSheetLayoutView="100" workbookViewId="0">
      <pane xSplit="1" ySplit="3" topLeftCell="Y34" activePane="bottomRight" state="frozen"/>
      <selection pane="topRight" activeCell="B1" sqref="B1"/>
      <selection pane="bottomLeft" activeCell="A2" sqref="A2"/>
      <selection pane="bottomRight" activeCell="Z32" sqref="Z32"/>
    </sheetView>
  </sheetViews>
  <sheetFormatPr defaultColWidth="9" defaultRowHeight="12"/>
  <cols>
    <col min="1" max="1" width="24.77734375" style="1" customWidth="1"/>
    <col min="2" max="9" width="8.6640625" style="1" customWidth="1"/>
    <col min="10" max="11" width="8.6640625" style="5" customWidth="1"/>
    <col min="12" max="12" width="8.6640625" style="1" customWidth="1"/>
    <col min="13" max="13" width="8.6640625" style="64" customWidth="1"/>
    <col min="14" max="35" width="8.6640625" style="1" customWidth="1"/>
    <col min="36" max="16384" width="9" style="1"/>
  </cols>
  <sheetData>
    <row r="1" spans="1:26" ht="15" customHeight="1">
      <c r="A1" s="26" t="s">
        <v>96</v>
      </c>
      <c r="L1" s="27" t="str">
        <f>財政指標!$M$1</f>
        <v>岩舟町</v>
      </c>
      <c r="U1" s="64"/>
      <c r="V1" s="64"/>
      <c r="W1" s="64"/>
      <c r="X1" s="64"/>
      <c r="Y1" s="64"/>
      <c r="Z1" s="64"/>
    </row>
    <row r="2" spans="1:26" ht="15" customHeight="1">
      <c r="M2" s="20" t="s">
        <v>171</v>
      </c>
      <c r="V2" s="20"/>
      <c r="W2" s="27" t="str">
        <f>財政指標!$M$1</f>
        <v>岩舟町</v>
      </c>
      <c r="X2" s="20"/>
      <c r="Y2" s="20"/>
      <c r="Z2" s="20" t="s">
        <v>171</v>
      </c>
    </row>
    <row r="3" spans="1:26" s="81" customFormat="1" ht="15" customHeight="1">
      <c r="A3" s="46"/>
      <c r="B3" s="46" t="s">
        <v>10</v>
      </c>
      <c r="C3" s="46" t="s">
        <v>9</v>
      </c>
      <c r="D3" s="46" t="s">
        <v>8</v>
      </c>
      <c r="E3" s="46" t="s">
        <v>7</v>
      </c>
      <c r="F3" s="46" t="s">
        <v>6</v>
      </c>
      <c r="G3" s="46" t="s">
        <v>5</v>
      </c>
      <c r="H3" s="46" t="s">
        <v>4</v>
      </c>
      <c r="I3" s="46" t="s">
        <v>3</v>
      </c>
      <c r="J3" s="47" t="s">
        <v>167</v>
      </c>
      <c r="K3" s="47" t="s">
        <v>168</v>
      </c>
      <c r="L3" s="46" t="s">
        <v>169</v>
      </c>
      <c r="M3" s="46" t="s">
        <v>177</v>
      </c>
      <c r="N3" s="46" t="s">
        <v>185</v>
      </c>
      <c r="O3" s="46" t="s">
        <v>188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210</v>
      </c>
      <c r="U3" s="46" t="s">
        <v>212</v>
      </c>
      <c r="V3" s="46" t="s">
        <v>214</v>
      </c>
      <c r="W3" s="46" t="s">
        <v>218</v>
      </c>
      <c r="X3" s="46" t="s">
        <v>220</v>
      </c>
      <c r="Y3" s="46" t="s">
        <v>222</v>
      </c>
      <c r="Z3" s="46" t="s">
        <v>223</v>
      </c>
    </row>
    <row r="4" spans="1:26" ht="15" customHeight="1">
      <c r="A4" s="3" t="s">
        <v>116</v>
      </c>
      <c r="B4" s="13"/>
      <c r="C4" s="13"/>
      <c r="D4" s="13">
        <v>1793737</v>
      </c>
      <c r="E4" s="13">
        <v>1969716</v>
      </c>
      <c r="F4" s="13">
        <v>1917489</v>
      </c>
      <c r="G4" s="13">
        <v>1841053</v>
      </c>
      <c r="H4" s="13">
        <v>1936521</v>
      </c>
      <c r="I4" s="13">
        <v>2002937</v>
      </c>
      <c r="J4" s="6">
        <v>2089857</v>
      </c>
      <c r="K4" s="7">
        <v>2015807</v>
      </c>
      <c r="L4" s="7">
        <v>2024033</v>
      </c>
      <c r="M4" s="7">
        <v>1967194</v>
      </c>
      <c r="N4" s="7">
        <v>2011830</v>
      </c>
      <c r="O4" s="7">
        <v>1976214</v>
      </c>
      <c r="P4" s="7">
        <v>1869286</v>
      </c>
      <c r="Q4" s="7">
        <v>1905427</v>
      </c>
      <c r="R4" s="7">
        <v>1905746</v>
      </c>
      <c r="S4" s="7">
        <v>1950901</v>
      </c>
      <c r="T4" s="7">
        <v>2170067</v>
      </c>
      <c r="U4" s="7">
        <v>2204537</v>
      </c>
      <c r="V4" s="7">
        <v>2103500</v>
      </c>
      <c r="W4" s="7">
        <v>2010194</v>
      </c>
      <c r="X4" s="7">
        <v>2047800</v>
      </c>
      <c r="Y4" s="7">
        <v>2030170</v>
      </c>
      <c r="Z4" s="7">
        <v>2039170</v>
      </c>
    </row>
    <row r="5" spans="1:26" ht="15" customHeight="1">
      <c r="A5" s="3" t="s">
        <v>117</v>
      </c>
      <c r="B5" s="13"/>
      <c r="C5" s="13"/>
      <c r="D5" s="13">
        <v>134223</v>
      </c>
      <c r="E5" s="13">
        <v>146017</v>
      </c>
      <c r="F5" s="13">
        <v>157691</v>
      </c>
      <c r="G5" s="13">
        <v>159237</v>
      </c>
      <c r="H5" s="13">
        <v>163526</v>
      </c>
      <c r="I5" s="13">
        <v>173913</v>
      </c>
      <c r="J5" s="6">
        <v>113272</v>
      </c>
      <c r="K5" s="7">
        <v>83845</v>
      </c>
      <c r="L5" s="7">
        <v>85561</v>
      </c>
      <c r="M5" s="7">
        <v>86802</v>
      </c>
      <c r="N5" s="7">
        <v>87498</v>
      </c>
      <c r="O5" s="7">
        <v>88507</v>
      </c>
      <c r="P5" s="7">
        <v>93756</v>
      </c>
      <c r="Q5" s="7">
        <v>136407</v>
      </c>
      <c r="R5" s="7">
        <v>170642</v>
      </c>
      <c r="S5" s="7">
        <v>252303</v>
      </c>
      <c r="T5" s="7">
        <v>100242</v>
      </c>
      <c r="U5" s="7">
        <v>96232</v>
      </c>
      <c r="V5" s="7">
        <v>92433</v>
      </c>
      <c r="W5" s="7">
        <v>89553</v>
      </c>
      <c r="X5" s="7">
        <v>88166</v>
      </c>
      <c r="Y5" s="7">
        <v>82578</v>
      </c>
      <c r="Z5" s="7">
        <v>78567</v>
      </c>
    </row>
    <row r="6" spans="1:26" ht="15" customHeight="1">
      <c r="A6" s="3" t="s">
        <v>194</v>
      </c>
      <c r="B6" s="13"/>
      <c r="C6" s="13"/>
      <c r="D6" s="13">
        <v>77421</v>
      </c>
      <c r="E6" s="13">
        <v>57062</v>
      </c>
      <c r="F6" s="13">
        <v>61703</v>
      </c>
      <c r="G6" s="13">
        <v>80787</v>
      </c>
      <c r="H6" s="13">
        <v>55419</v>
      </c>
      <c r="I6" s="13">
        <v>29852</v>
      </c>
      <c r="J6" s="6">
        <v>23181</v>
      </c>
      <c r="K6" s="7">
        <v>18855</v>
      </c>
      <c r="L6" s="7">
        <v>18107</v>
      </c>
      <c r="M6" s="7">
        <v>76794</v>
      </c>
      <c r="N6" s="7">
        <v>76844</v>
      </c>
      <c r="O6" s="7">
        <v>24045</v>
      </c>
      <c r="P6" s="7">
        <v>16527</v>
      </c>
      <c r="Q6" s="7">
        <v>16352</v>
      </c>
      <c r="R6" s="7">
        <v>9425</v>
      </c>
      <c r="S6" s="7">
        <v>6373</v>
      </c>
      <c r="T6" s="7">
        <v>8496</v>
      </c>
      <c r="U6" s="7">
        <v>8644</v>
      </c>
      <c r="V6" s="7">
        <v>7088</v>
      </c>
      <c r="W6" s="7">
        <v>6108</v>
      </c>
      <c r="X6" s="7">
        <v>4721</v>
      </c>
      <c r="Y6" s="7">
        <v>4111</v>
      </c>
      <c r="Z6" s="7">
        <v>3800</v>
      </c>
    </row>
    <row r="7" spans="1:26" ht="15" customHeight="1">
      <c r="A7" s="3" t="s">
        <v>195</v>
      </c>
      <c r="B7" s="13"/>
      <c r="C7" s="13"/>
      <c r="D7" s="13"/>
      <c r="E7" s="13"/>
      <c r="F7" s="13"/>
      <c r="G7" s="13"/>
      <c r="H7" s="13"/>
      <c r="I7" s="13"/>
      <c r="J7" s="6"/>
      <c r="K7" s="7"/>
      <c r="L7" s="7"/>
      <c r="M7" s="7"/>
      <c r="N7" s="7"/>
      <c r="O7" s="7"/>
      <c r="P7" s="7"/>
      <c r="Q7" s="7">
        <v>2558</v>
      </c>
      <c r="R7" s="7">
        <v>4442</v>
      </c>
      <c r="S7" s="7">
        <v>6848</v>
      </c>
      <c r="T7" s="7">
        <v>7539</v>
      </c>
      <c r="U7" s="7">
        <v>2741</v>
      </c>
      <c r="V7" s="7">
        <v>2171</v>
      </c>
      <c r="W7" s="7">
        <v>2773</v>
      </c>
      <c r="X7" s="7">
        <v>3139</v>
      </c>
      <c r="Y7" s="7">
        <v>3614</v>
      </c>
      <c r="Z7" s="7">
        <v>7321</v>
      </c>
    </row>
    <row r="8" spans="1:26" ht="15" customHeight="1">
      <c r="A8" s="3" t="s">
        <v>196</v>
      </c>
      <c r="B8" s="13"/>
      <c r="C8" s="13"/>
      <c r="D8" s="13"/>
      <c r="E8" s="13"/>
      <c r="F8" s="13"/>
      <c r="G8" s="13"/>
      <c r="H8" s="13"/>
      <c r="I8" s="13"/>
      <c r="J8" s="6"/>
      <c r="K8" s="7"/>
      <c r="L8" s="7"/>
      <c r="M8" s="7"/>
      <c r="N8" s="7"/>
      <c r="O8" s="7"/>
      <c r="P8" s="7"/>
      <c r="Q8" s="7">
        <v>2973</v>
      </c>
      <c r="R8" s="7">
        <v>6545</v>
      </c>
      <c r="S8" s="7">
        <v>4987</v>
      </c>
      <c r="T8" s="7">
        <v>4350</v>
      </c>
      <c r="U8" s="7">
        <v>1609</v>
      </c>
      <c r="V8" s="7">
        <v>1286</v>
      </c>
      <c r="W8" s="7">
        <v>1074</v>
      </c>
      <c r="X8" s="7">
        <v>808</v>
      </c>
      <c r="Y8" s="7">
        <v>1049</v>
      </c>
      <c r="Z8" s="7">
        <v>11780</v>
      </c>
    </row>
    <row r="9" spans="1:26" ht="15" customHeight="1">
      <c r="A9" s="3" t="s">
        <v>118</v>
      </c>
      <c r="B9" s="13"/>
      <c r="C9" s="13"/>
      <c r="D9" s="13"/>
      <c r="E9" s="13"/>
      <c r="F9" s="13"/>
      <c r="G9" s="13"/>
      <c r="H9" s="13"/>
      <c r="I9" s="13"/>
      <c r="J9" s="6">
        <v>39838</v>
      </c>
      <c r="K9" s="7">
        <v>181417</v>
      </c>
      <c r="L9" s="7">
        <v>172121</v>
      </c>
      <c r="M9" s="7">
        <v>177504</v>
      </c>
      <c r="N9" s="7">
        <v>171738</v>
      </c>
      <c r="O9" s="7">
        <v>149785</v>
      </c>
      <c r="P9" s="7">
        <v>167441</v>
      </c>
      <c r="Q9" s="7">
        <v>184786</v>
      </c>
      <c r="R9" s="7">
        <v>170668</v>
      </c>
      <c r="S9" s="7">
        <v>175843</v>
      </c>
      <c r="T9" s="7">
        <v>173918</v>
      </c>
      <c r="U9" s="7">
        <v>170265</v>
      </c>
      <c r="V9" s="7">
        <v>180406</v>
      </c>
      <c r="W9" s="7">
        <v>180096</v>
      </c>
      <c r="X9" s="7">
        <v>177643</v>
      </c>
      <c r="Y9" s="7">
        <v>175760</v>
      </c>
      <c r="Z9" s="7">
        <v>174261</v>
      </c>
    </row>
    <row r="10" spans="1:26" ht="15" customHeight="1">
      <c r="A10" s="3" t="s">
        <v>119</v>
      </c>
      <c r="B10" s="13"/>
      <c r="C10" s="13"/>
      <c r="D10" s="13">
        <v>16116</v>
      </c>
      <c r="E10" s="13">
        <v>22182</v>
      </c>
      <c r="F10" s="13">
        <v>25632</v>
      </c>
      <c r="G10" s="13">
        <v>42626</v>
      </c>
      <c r="H10" s="13">
        <v>41507</v>
      </c>
      <c r="I10" s="13">
        <v>44045</v>
      </c>
      <c r="J10" s="6">
        <v>42560</v>
      </c>
      <c r="K10" s="7">
        <v>41316</v>
      </c>
      <c r="L10" s="7">
        <v>38084</v>
      </c>
      <c r="M10" s="7">
        <v>30330</v>
      </c>
      <c r="N10" s="7">
        <v>30428</v>
      </c>
      <c r="O10" s="7">
        <v>26670</v>
      </c>
      <c r="P10" s="7">
        <v>29125</v>
      </c>
      <c r="Q10" s="7">
        <v>26145</v>
      </c>
      <c r="R10" s="7">
        <v>29513</v>
      </c>
      <c r="S10" s="7">
        <v>30913</v>
      </c>
      <c r="T10" s="7">
        <v>31455</v>
      </c>
      <c r="U10" s="7">
        <v>28649</v>
      </c>
      <c r="V10" s="7">
        <v>28272</v>
      </c>
      <c r="W10" s="7">
        <v>26711</v>
      </c>
      <c r="X10" s="7">
        <v>22665</v>
      </c>
      <c r="Y10" s="7">
        <v>24376</v>
      </c>
      <c r="Z10" s="7">
        <v>24116</v>
      </c>
    </row>
    <row r="11" spans="1:26" ht="15" customHeight="1">
      <c r="A11" s="3" t="s">
        <v>120</v>
      </c>
      <c r="B11" s="13"/>
      <c r="C11" s="13"/>
      <c r="D11" s="13"/>
      <c r="E11" s="13"/>
      <c r="F11" s="13"/>
      <c r="G11" s="13"/>
      <c r="H11" s="13"/>
      <c r="I11" s="13"/>
      <c r="J11" s="6"/>
      <c r="K11" s="7"/>
      <c r="L11" s="7"/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/>
      <c r="U11" s="7"/>
      <c r="V11" s="7">
        <v>0</v>
      </c>
      <c r="W11" s="7"/>
      <c r="X11" s="7"/>
      <c r="Y11" s="7"/>
      <c r="Z11" s="7"/>
    </row>
    <row r="12" spans="1:26" ht="15" customHeight="1">
      <c r="A12" s="3" t="s">
        <v>121</v>
      </c>
      <c r="B12" s="13"/>
      <c r="C12" s="13"/>
      <c r="D12" s="13">
        <v>96630</v>
      </c>
      <c r="E12" s="13">
        <v>84478</v>
      </c>
      <c r="F12" s="13">
        <v>72595</v>
      </c>
      <c r="G12" s="13">
        <v>79519</v>
      </c>
      <c r="H12" s="13">
        <v>84445</v>
      </c>
      <c r="I12" s="13">
        <v>89737</v>
      </c>
      <c r="J12" s="6">
        <v>70897</v>
      </c>
      <c r="K12" s="7">
        <v>61949</v>
      </c>
      <c r="L12" s="7">
        <v>61223</v>
      </c>
      <c r="M12" s="7">
        <v>58274</v>
      </c>
      <c r="N12" s="7">
        <v>59223</v>
      </c>
      <c r="O12" s="7">
        <v>52517</v>
      </c>
      <c r="P12" s="7">
        <v>59662</v>
      </c>
      <c r="Q12" s="7">
        <v>58736</v>
      </c>
      <c r="R12" s="7">
        <v>61701</v>
      </c>
      <c r="S12" s="7">
        <v>58696</v>
      </c>
      <c r="T12" s="7">
        <v>59308</v>
      </c>
      <c r="U12" s="7">
        <v>49242</v>
      </c>
      <c r="V12" s="7">
        <v>31681</v>
      </c>
      <c r="W12" s="7">
        <v>26543</v>
      </c>
      <c r="X12" s="7">
        <v>20256</v>
      </c>
      <c r="Y12" s="7">
        <v>28498</v>
      </c>
      <c r="Z12" s="7">
        <v>23884</v>
      </c>
    </row>
    <row r="13" spans="1:26" ht="15" customHeight="1">
      <c r="A13" s="3" t="s">
        <v>122</v>
      </c>
      <c r="B13" s="13"/>
      <c r="C13" s="13"/>
      <c r="D13" s="13"/>
      <c r="E13" s="13"/>
      <c r="F13" s="13"/>
      <c r="G13" s="13"/>
      <c r="H13" s="13"/>
      <c r="I13" s="13"/>
      <c r="J13" s="6"/>
      <c r="K13" s="7"/>
      <c r="L13" s="7"/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/>
      <c r="U13" s="7"/>
      <c r="V13" s="7"/>
      <c r="W13" s="7"/>
      <c r="X13" s="7"/>
      <c r="Y13" s="7"/>
      <c r="Z13" s="7"/>
    </row>
    <row r="14" spans="1:26" ht="15" customHeight="1">
      <c r="A14" s="3" t="s">
        <v>123</v>
      </c>
      <c r="B14" s="13"/>
      <c r="C14" s="13"/>
      <c r="D14" s="13"/>
      <c r="E14" s="13"/>
      <c r="F14" s="13"/>
      <c r="G14" s="13"/>
      <c r="H14" s="13"/>
      <c r="I14" s="13"/>
      <c r="J14" s="6"/>
      <c r="K14" s="7"/>
      <c r="L14" s="7">
        <v>53714</v>
      </c>
      <c r="M14" s="7">
        <v>66524</v>
      </c>
      <c r="N14" s="7">
        <v>63290</v>
      </c>
      <c r="O14" s="7">
        <v>65693</v>
      </c>
      <c r="P14" s="7">
        <v>61485</v>
      </c>
      <c r="Q14" s="7">
        <v>56785</v>
      </c>
      <c r="R14" s="7">
        <v>58503</v>
      </c>
      <c r="S14" s="7">
        <v>46486</v>
      </c>
      <c r="T14" s="7">
        <v>11198</v>
      </c>
      <c r="U14" s="7">
        <v>23640</v>
      </c>
      <c r="V14" s="7">
        <v>29687</v>
      </c>
      <c r="W14" s="7">
        <v>30975</v>
      </c>
      <c r="X14" s="7">
        <v>26670</v>
      </c>
      <c r="Y14" s="7">
        <v>8550</v>
      </c>
      <c r="Z14" s="7">
        <v>6893</v>
      </c>
    </row>
    <row r="15" spans="1:26" ht="15" customHeight="1">
      <c r="A15" s="3" t="s">
        <v>124</v>
      </c>
      <c r="B15" s="13"/>
      <c r="C15" s="13"/>
      <c r="D15" s="13">
        <v>1371105</v>
      </c>
      <c r="E15" s="13">
        <v>1383511</v>
      </c>
      <c r="F15" s="13">
        <v>1402843</v>
      </c>
      <c r="G15" s="13">
        <v>1376669</v>
      </c>
      <c r="H15" s="13">
        <v>1456559</v>
      </c>
      <c r="I15" s="13">
        <v>1499774</v>
      </c>
      <c r="J15" s="6">
        <v>1611723</v>
      </c>
      <c r="K15" s="7">
        <v>1683482</v>
      </c>
      <c r="L15" s="7">
        <v>1776704</v>
      </c>
      <c r="M15" s="7">
        <v>1807747</v>
      </c>
      <c r="N15" s="7">
        <v>1646925</v>
      </c>
      <c r="O15" s="7">
        <v>1522755</v>
      </c>
      <c r="P15" s="7">
        <v>1358928</v>
      </c>
      <c r="Q15" s="7">
        <v>1269680</v>
      </c>
      <c r="R15" s="7">
        <v>1323843</v>
      </c>
      <c r="S15" s="7">
        <v>1265269</v>
      </c>
      <c r="T15" s="7">
        <v>1357590</v>
      </c>
      <c r="U15" s="7">
        <v>1444511</v>
      </c>
      <c r="V15" s="7">
        <v>1519481</v>
      </c>
      <c r="W15" s="7">
        <v>1637944</v>
      </c>
      <c r="X15" s="7">
        <v>1680074</v>
      </c>
      <c r="Y15" s="7">
        <v>1670474</v>
      </c>
      <c r="Z15" s="7">
        <v>1631987</v>
      </c>
    </row>
    <row r="16" spans="1:26" ht="15" customHeight="1">
      <c r="A16" s="3" t="s">
        <v>125</v>
      </c>
      <c r="B16" s="13"/>
      <c r="C16" s="13"/>
      <c r="D16" s="13">
        <v>1293591</v>
      </c>
      <c r="E16" s="13">
        <v>1297387</v>
      </c>
      <c r="F16" s="13"/>
      <c r="G16" s="13"/>
      <c r="H16" s="13"/>
      <c r="I16" s="13"/>
      <c r="J16" s="6">
        <v>1511037</v>
      </c>
      <c r="K16" s="6">
        <v>1582520</v>
      </c>
      <c r="L16" s="6">
        <v>1654124</v>
      </c>
      <c r="M16" s="6">
        <v>1667507</v>
      </c>
      <c r="N16" s="6">
        <v>1505543</v>
      </c>
      <c r="O16" s="6">
        <v>1371634</v>
      </c>
      <c r="P16" s="6">
        <v>1209639</v>
      </c>
      <c r="Q16" s="6">
        <v>1121460</v>
      </c>
      <c r="R16" s="6">
        <v>1177641</v>
      </c>
      <c r="S16" s="6">
        <v>1126366</v>
      </c>
      <c r="T16" s="6">
        <v>1200291</v>
      </c>
      <c r="U16" s="6">
        <v>1287705</v>
      </c>
      <c r="V16" s="6">
        <v>1363503</v>
      </c>
      <c r="W16" s="6">
        <v>1484233</v>
      </c>
      <c r="X16" s="6">
        <v>1533855</v>
      </c>
      <c r="Y16" s="6">
        <v>1530259</v>
      </c>
      <c r="Z16" s="6">
        <v>1494478</v>
      </c>
    </row>
    <row r="17" spans="1:26" ht="15" customHeight="1">
      <c r="A17" s="3" t="s">
        <v>126</v>
      </c>
      <c r="B17" s="13"/>
      <c r="C17" s="13"/>
      <c r="D17" s="13">
        <v>77514</v>
      </c>
      <c r="E17" s="13">
        <v>86124</v>
      </c>
      <c r="F17" s="13"/>
      <c r="G17" s="13"/>
      <c r="H17" s="13"/>
      <c r="I17" s="13"/>
      <c r="J17" s="6">
        <v>100686</v>
      </c>
      <c r="K17" s="6">
        <v>100962</v>
      </c>
      <c r="L17" s="6">
        <v>122580</v>
      </c>
      <c r="M17" s="6">
        <v>140240</v>
      </c>
      <c r="N17" s="6">
        <v>141382</v>
      </c>
      <c r="O17" s="6">
        <v>151121</v>
      </c>
      <c r="P17" s="6">
        <v>149289</v>
      </c>
      <c r="Q17" s="6">
        <v>148220</v>
      </c>
      <c r="R17" s="6">
        <v>146202</v>
      </c>
      <c r="S17" s="6">
        <v>138903</v>
      </c>
      <c r="T17" s="6">
        <v>157299</v>
      </c>
      <c r="U17" s="6">
        <v>156806</v>
      </c>
      <c r="V17" s="6">
        <v>155978</v>
      </c>
      <c r="W17" s="6">
        <v>153711</v>
      </c>
      <c r="X17" s="6">
        <v>145319</v>
      </c>
      <c r="Y17" s="6">
        <v>139957</v>
      </c>
      <c r="Z17" s="6">
        <v>137501</v>
      </c>
    </row>
    <row r="18" spans="1:26" ht="15" customHeight="1">
      <c r="A18" s="3" t="s">
        <v>221</v>
      </c>
      <c r="B18" s="13"/>
      <c r="C18" s="13"/>
      <c r="D18" s="13"/>
      <c r="E18" s="13"/>
      <c r="F18" s="13"/>
      <c r="G18" s="13"/>
      <c r="H18" s="13"/>
      <c r="I18" s="1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>
        <v>900</v>
      </c>
      <c r="Y18" s="6">
        <v>258</v>
      </c>
      <c r="Z18" s="6">
        <v>8</v>
      </c>
    </row>
    <row r="19" spans="1:26" ht="15" customHeight="1">
      <c r="A19" s="3" t="s">
        <v>127</v>
      </c>
      <c r="B19" s="13"/>
      <c r="C19" s="13"/>
      <c r="D19" s="13">
        <v>4687</v>
      </c>
      <c r="E19" s="13">
        <v>4646</v>
      </c>
      <c r="F19" s="13">
        <v>4648</v>
      </c>
      <c r="G19" s="13">
        <v>4183</v>
      </c>
      <c r="H19" s="13">
        <v>4033</v>
      </c>
      <c r="I19" s="13">
        <v>4291</v>
      </c>
      <c r="J19" s="6">
        <v>4205</v>
      </c>
      <c r="K19" s="7">
        <v>3953</v>
      </c>
      <c r="L19" s="7">
        <v>3724</v>
      </c>
      <c r="M19" s="7">
        <v>3072</v>
      </c>
      <c r="N19" s="7">
        <v>3207</v>
      </c>
      <c r="O19" s="7">
        <v>3049</v>
      </c>
      <c r="P19" s="7">
        <v>3322</v>
      </c>
      <c r="Q19" s="7">
        <v>3428</v>
      </c>
      <c r="R19" s="7">
        <v>3215</v>
      </c>
      <c r="S19" s="7">
        <v>3340</v>
      </c>
      <c r="T19" s="7">
        <v>3195</v>
      </c>
      <c r="U19" s="7">
        <v>2744</v>
      </c>
      <c r="V19" s="7">
        <v>2806</v>
      </c>
      <c r="W19" s="7">
        <v>2656</v>
      </c>
      <c r="X19" s="7">
        <v>2619</v>
      </c>
      <c r="Y19" s="7">
        <v>2655</v>
      </c>
      <c r="Z19" s="7">
        <v>2605</v>
      </c>
    </row>
    <row r="20" spans="1:26" ht="15" customHeight="1">
      <c r="A20" s="3" t="s">
        <v>128</v>
      </c>
      <c r="B20" s="13"/>
      <c r="C20" s="13"/>
      <c r="D20" s="13">
        <v>9302</v>
      </c>
      <c r="E20" s="13">
        <v>11034</v>
      </c>
      <c r="F20" s="13">
        <v>23121</v>
      </c>
      <c r="G20" s="13">
        <v>31134</v>
      </c>
      <c r="H20" s="13">
        <v>32226</v>
      </c>
      <c r="I20" s="13">
        <v>36844</v>
      </c>
      <c r="J20" s="6">
        <v>27536</v>
      </c>
      <c r="K20" s="7">
        <v>24903</v>
      </c>
      <c r="L20" s="7">
        <v>23108</v>
      </c>
      <c r="M20" s="7">
        <v>17840</v>
      </c>
      <c r="N20" s="7">
        <v>22766</v>
      </c>
      <c r="O20" s="7">
        <v>28440</v>
      </c>
      <c r="P20" s="7">
        <v>13052</v>
      </c>
      <c r="Q20" s="7">
        <v>15244</v>
      </c>
      <c r="R20" s="7">
        <v>19348</v>
      </c>
      <c r="S20" s="7">
        <v>23683</v>
      </c>
      <c r="T20" s="7">
        <v>26341</v>
      </c>
      <c r="U20" s="7">
        <v>27428</v>
      </c>
      <c r="V20" s="7">
        <v>29201</v>
      </c>
      <c r="W20" s="7">
        <v>23576</v>
      </c>
      <c r="X20" s="7">
        <v>19088</v>
      </c>
      <c r="Y20" s="7">
        <v>19652</v>
      </c>
      <c r="Z20" s="7">
        <v>19441</v>
      </c>
    </row>
    <row r="21" spans="1:26" ht="15" customHeight="1">
      <c r="A21" s="3" t="s">
        <v>129</v>
      </c>
      <c r="B21" s="13"/>
      <c r="C21" s="13"/>
      <c r="D21" s="13">
        <v>38624</v>
      </c>
      <c r="E21" s="13">
        <v>39329</v>
      </c>
      <c r="F21" s="13">
        <v>42282</v>
      </c>
      <c r="G21" s="13">
        <v>52650</v>
      </c>
      <c r="H21" s="13">
        <v>52574</v>
      </c>
      <c r="I21" s="13">
        <v>51850</v>
      </c>
      <c r="J21" s="6">
        <v>50445</v>
      </c>
      <c r="K21" s="7">
        <v>54024</v>
      </c>
      <c r="L21" s="7">
        <v>54028</v>
      </c>
      <c r="M21" s="7">
        <v>52936</v>
      </c>
      <c r="N21" s="7">
        <v>52821</v>
      </c>
      <c r="O21" s="7">
        <v>51988</v>
      </c>
      <c r="P21" s="7">
        <v>61179</v>
      </c>
      <c r="Q21" s="7">
        <v>79169</v>
      </c>
      <c r="R21" s="7">
        <v>83945</v>
      </c>
      <c r="S21" s="7">
        <v>79005</v>
      </c>
      <c r="T21" s="7">
        <v>70978</v>
      </c>
      <c r="U21" s="7">
        <v>63909</v>
      </c>
      <c r="V21" s="7">
        <v>43330</v>
      </c>
      <c r="W21" s="7">
        <v>45248</v>
      </c>
      <c r="X21" s="7">
        <v>41432</v>
      </c>
      <c r="Y21" s="7">
        <v>45368</v>
      </c>
      <c r="Z21" s="7">
        <v>45550</v>
      </c>
    </row>
    <row r="22" spans="1:26" ht="15" customHeight="1">
      <c r="A22" s="4" t="s">
        <v>130</v>
      </c>
      <c r="B22" s="13"/>
      <c r="C22" s="13"/>
      <c r="D22" s="13">
        <v>6846</v>
      </c>
      <c r="E22" s="13">
        <v>7439</v>
      </c>
      <c r="F22" s="13">
        <v>7572</v>
      </c>
      <c r="G22" s="13">
        <v>8132</v>
      </c>
      <c r="H22" s="13">
        <v>8549</v>
      </c>
      <c r="I22" s="13">
        <v>8230</v>
      </c>
      <c r="J22" s="6">
        <v>8061</v>
      </c>
      <c r="K22" s="9">
        <v>8154</v>
      </c>
      <c r="L22" s="9">
        <v>8414</v>
      </c>
      <c r="M22" s="9">
        <v>9398</v>
      </c>
      <c r="N22" s="9">
        <v>9623</v>
      </c>
      <c r="O22" s="9">
        <v>9210</v>
      </c>
      <c r="P22" s="9">
        <v>9212</v>
      </c>
      <c r="Q22" s="9">
        <v>9422</v>
      </c>
      <c r="R22" s="9">
        <v>10088</v>
      </c>
      <c r="S22" s="9">
        <v>9449</v>
      </c>
      <c r="T22" s="9">
        <v>9574</v>
      </c>
      <c r="U22" s="9">
        <v>9091</v>
      </c>
      <c r="V22" s="9">
        <v>9208</v>
      </c>
      <c r="W22" s="9">
        <v>8919</v>
      </c>
      <c r="X22" s="9">
        <v>8537</v>
      </c>
      <c r="Y22" s="9">
        <v>8889</v>
      </c>
      <c r="Z22" s="9">
        <v>8994</v>
      </c>
    </row>
    <row r="23" spans="1:26" ht="15" customHeight="1">
      <c r="A23" s="3" t="s">
        <v>131</v>
      </c>
      <c r="B23" s="13"/>
      <c r="C23" s="13"/>
      <c r="D23" s="13">
        <v>131619</v>
      </c>
      <c r="E23" s="13">
        <v>167603</v>
      </c>
      <c r="F23" s="13">
        <v>171849</v>
      </c>
      <c r="G23" s="13">
        <v>135340</v>
      </c>
      <c r="H23" s="13">
        <v>153823</v>
      </c>
      <c r="I23" s="13">
        <v>212063</v>
      </c>
      <c r="J23" s="6">
        <v>180406</v>
      </c>
      <c r="K23" s="7">
        <v>220732</v>
      </c>
      <c r="L23" s="7">
        <v>384860</v>
      </c>
      <c r="M23" s="7">
        <v>166422</v>
      </c>
      <c r="N23" s="7">
        <v>237110</v>
      </c>
      <c r="O23" s="7">
        <v>204545</v>
      </c>
      <c r="P23" s="7">
        <v>263660</v>
      </c>
      <c r="Q23" s="7">
        <v>316346</v>
      </c>
      <c r="R23" s="7">
        <v>297711</v>
      </c>
      <c r="S23" s="7">
        <v>202290</v>
      </c>
      <c r="T23" s="7">
        <v>237440</v>
      </c>
      <c r="U23" s="7">
        <v>329697</v>
      </c>
      <c r="V23" s="7">
        <v>789133</v>
      </c>
      <c r="W23" s="7">
        <v>597150</v>
      </c>
      <c r="X23" s="7">
        <v>482427</v>
      </c>
      <c r="Y23" s="7">
        <v>438335</v>
      </c>
      <c r="Z23" s="7">
        <v>650851</v>
      </c>
    </row>
    <row r="24" spans="1:26" ht="15" customHeight="1">
      <c r="A24" s="3" t="s">
        <v>132</v>
      </c>
      <c r="B24" s="13"/>
      <c r="C24" s="13"/>
      <c r="D24" s="13">
        <v>215233</v>
      </c>
      <c r="E24" s="13">
        <v>419034</v>
      </c>
      <c r="F24" s="13">
        <v>346530</v>
      </c>
      <c r="G24" s="13">
        <v>434076</v>
      </c>
      <c r="H24" s="13">
        <v>301726</v>
      </c>
      <c r="I24" s="13">
        <v>268952</v>
      </c>
      <c r="J24" s="6">
        <v>262345</v>
      </c>
      <c r="K24" s="7">
        <v>307816</v>
      </c>
      <c r="L24" s="7">
        <v>282268</v>
      </c>
      <c r="M24" s="7">
        <v>272086</v>
      </c>
      <c r="N24" s="7">
        <v>323961</v>
      </c>
      <c r="O24" s="7">
        <v>234775</v>
      </c>
      <c r="P24" s="7">
        <v>371108</v>
      </c>
      <c r="Q24" s="7">
        <v>433957</v>
      </c>
      <c r="R24" s="7">
        <v>420301</v>
      </c>
      <c r="S24" s="7">
        <v>228323</v>
      </c>
      <c r="T24" s="7">
        <v>274893</v>
      </c>
      <c r="U24" s="7">
        <v>310457</v>
      </c>
      <c r="V24" s="7">
        <v>311728</v>
      </c>
      <c r="W24" s="7">
        <v>331285</v>
      </c>
      <c r="X24" s="7">
        <v>441071</v>
      </c>
      <c r="Y24" s="7">
        <v>392577</v>
      </c>
      <c r="Z24" s="7">
        <v>313335</v>
      </c>
    </row>
    <row r="25" spans="1:26" ht="15" customHeight="1">
      <c r="A25" s="3" t="s">
        <v>133</v>
      </c>
      <c r="B25" s="13"/>
      <c r="C25" s="13"/>
      <c r="D25" s="13">
        <v>75528</v>
      </c>
      <c r="E25" s="13">
        <v>63449</v>
      </c>
      <c r="F25" s="13">
        <v>29659</v>
      </c>
      <c r="G25" s="13">
        <v>54159</v>
      </c>
      <c r="H25" s="13">
        <v>34709</v>
      </c>
      <c r="I25" s="13">
        <v>20985</v>
      </c>
      <c r="J25" s="6">
        <v>13487</v>
      </c>
      <c r="K25" s="7">
        <v>11246</v>
      </c>
      <c r="L25" s="7">
        <v>7822</v>
      </c>
      <c r="M25" s="7">
        <v>9191</v>
      </c>
      <c r="N25" s="7">
        <v>21622</v>
      </c>
      <c r="O25" s="7">
        <v>3128</v>
      </c>
      <c r="P25" s="7">
        <v>3377</v>
      </c>
      <c r="Q25" s="7">
        <v>4178</v>
      </c>
      <c r="R25" s="7">
        <v>2116</v>
      </c>
      <c r="S25" s="7">
        <v>4682</v>
      </c>
      <c r="T25" s="7">
        <v>4500</v>
      </c>
      <c r="U25" s="7">
        <v>9441</v>
      </c>
      <c r="V25" s="7">
        <v>5869</v>
      </c>
      <c r="W25" s="7">
        <v>6981</v>
      </c>
      <c r="X25" s="7">
        <v>4110</v>
      </c>
      <c r="Y25" s="7">
        <v>13859</v>
      </c>
      <c r="Z25" s="7">
        <v>8157</v>
      </c>
    </row>
    <row r="26" spans="1:26" ht="15" customHeight="1">
      <c r="A26" s="3" t="s">
        <v>134</v>
      </c>
      <c r="B26" s="13"/>
      <c r="C26" s="13"/>
      <c r="D26" s="13">
        <v>716</v>
      </c>
      <c r="E26" s="13">
        <v>4120</v>
      </c>
      <c r="F26" s="13">
        <v>28966</v>
      </c>
      <c r="G26" s="13">
        <v>411</v>
      </c>
      <c r="H26" s="13">
        <v>1440</v>
      </c>
      <c r="I26" s="13">
        <v>504</v>
      </c>
      <c r="J26" s="13">
        <v>480</v>
      </c>
      <c r="K26" s="13">
        <v>402</v>
      </c>
      <c r="L26" s="13">
        <v>268</v>
      </c>
      <c r="M26" s="13">
        <v>220</v>
      </c>
      <c r="N26" s="13">
        <v>441</v>
      </c>
      <c r="O26" s="13">
        <v>1318</v>
      </c>
      <c r="P26" s="13">
        <v>333</v>
      </c>
      <c r="Q26" s="13">
        <v>11774</v>
      </c>
      <c r="R26" s="13">
        <v>2671</v>
      </c>
      <c r="S26" s="13">
        <v>900</v>
      </c>
      <c r="T26" s="13">
        <v>300</v>
      </c>
      <c r="U26" s="13">
        <v>6629</v>
      </c>
      <c r="V26" s="13">
        <v>500</v>
      </c>
      <c r="W26" s="13">
        <v>1000</v>
      </c>
      <c r="X26" s="13">
        <v>630</v>
      </c>
      <c r="Y26" s="13">
        <v>1173</v>
      </c>
      <c r="Z26" s="13">
        <v>748</v>
      </c>
    </row>
    <row r="27" spans="1:26" ht="15" customHeight="1">
      <c r="A27" s="3" t="s">
        <v>135</v>
      </c>
      <c r="B27" s="13"/>
      <c r="C27" s="13"/>
      <c r="D27" s="13">
        <v>32891</v>
      </c>
      <c r="E27" s="13">
        <v>198910</v>
      </c>
      <c r="F27" s="13">
        <v>409397</v>
      </c>
      <c r="G27" s="13">
        <v>68820</v>
      </c>
      <c r="H27" s="13">
        <v>98540</v>
      </c>
      <c r="I27" s="13">
        <v>174800</v>
      </c>
      <c r="J27" s="6">
        <v>52367</v>
      </c>
      <c r="K27" s="7">
        <v>56171</v>
      </c>
      <c r="L27" s="7">
        <v>65746</v>
      </c>
      <c r="M27" s="7">
        <v>175500</v>
      </c>
      <c r="N27" s="7">
        <v>49999</v>
      </c>
      <c r="O27" s="7">
        <v>284080</v>
      </c>
      <c r="P27" s="7">
        <v>332342</v>
      </c>
      <c r="Q27" s="7">
        <v>234070</v>
      </c>
      <c r="R27" s="7">
        <v>52245</v>
      </c>
      <c r="S27" s="7">
        <v>114581</v>
      </c>
      <c r="T27" s="7">
        <v>8904</v>
      </c>
      <c r="U27" s="7">
        <v>35016</v>
      </c>
      <c r="V27" s="7">
        <v>363344</v>
      </c>
      <c r="W27" s="7">
        <v>30374</v>
      </c>
      <c r="X27" s="7">
        <v>137630</v>
      </c>
      <c r="Y27" s="7">
        <v>317723</v>
      </c>
      <c r="Z27" s="7">
        <v>719929</v>
      </c>
    </row>
    <row r="28" spans="1:26" ht="15" customHeight="1">
      <c r="A28" s="3" t="s">
        <v>136</v>
      </c>
      <c r="B28" s="13"/>
      <c r="C28" s="13"/>
      <c r="D28" s="13">
        <v>175395</v>
      </c>
      <c r="E28" s="13">
        <v>107937</v>
      </c>
      <c r="F28" s="13">
        <v>197103</v>
      </c>
      <c r="G28" s="13">
        <v>178431</v>
      </c>
      <c r="H28" s="13">
        <v>164025</v>
      </c>
      <c r="I28" s="13">
        <v>135005</v>
      </c>
      <c r="J28" s="6">
        <v>167669</v>
      </c>
      <c r="K28" s="7">
        <v>185422</v>
      </c>
      <c r="L28" s="7">
        <v>244858</v>
      </c>
      <c r="M28" s="7">
        <v>245748</v>
      </c>
      <c r="N28" s="7">
        <v>309584</v>
      </c>
      <c r="O28" s="7">
        <v>227868</v>
      </c>
      <c r="P28" s="7">
        <v>233055</v>
      </c>
      <c r="Q28" s="7">
        <v>252896</v>
      </c>
      <c r="R28" s="7">
        <v>221840</v>
      </c>
      <c r="S28" s="7">
        <v>293318</v>
      </c>
      <c r="T28" s="7">
        <v>312254</v>
      </c>
      <c r="U28" s="7">
        <v>273431</v>
      </c>
      <c r="V28" s="7">
        <v>390589</v>
      </c>
      <c r="W28" s="7">
        <v>385515</v>
      </c>
      <c r="X28" s="7">
        <v>357092</v>
      </c>
      <c r="Y28" s="7">
        <v>341865</v>
      </c>
      <c r="Z28" s="7">
        <v>352524</v>
      </c>
    </row>
    <row r="29" spans="1:26" ht="15" customHeight="1">
      <c r="A29" s="3" t="s">
        <v>137</v>
      </c>
      <c r="B29" s="13"/>
      <c r="C29" s="13"/>
      <c r="D29" s="13">
        <v>148163</v>
      </c>
      <c r="E29" s="13">
        <v>132258</v>
      </c>
      <c r="F29" s="13">
        <v>102435</v>
      </c>
      <c r="G29" s="13">
        <v>72108</v>
      </c>
      <c r="H29" s="13">
        <v>62372</v>
      </c>
      <c r="I29" s="13">
        <v>66476</v>
      </c>
      <c r="J29" s="6">
        <v>132683</v>
      </c>
      <c r="K29" s="7">
        <v>156077</v>
      </c>
      <c r="L29" s="7">
        <v>90760</v>
      </c>
      <c r="M29" s="7">
        <v>72534</v>
      </c>
      <c r="N29" s="7">
        <v>102156</v>
      </c>
      <c r="O29" s="7">
        <v>78406</v>
      </c>
      <c r="P29" s="7">
        <v>105597</v>
      </c>
      <c r="Q29" s="7">
        <v>117438</v>
      </c>
      <c r="R29" s="7">
        <v>102634</v>
      </c>
      <c r="S29" s="7">
        <v>98152</v>
      </c>
      <c r="T29" s="7">
        <v>69946</v>
      </c>
      <c r="U29" s="7">
        <v>78850</v>
      </c>
      <c r="V29" s="7">
        <v>78465</v>
      </c>
      <c r="W29" s="7">
        <v>74390</v>
      </c>
      <c r="X29" s="7">
        <v>138808</v>
      </c>
      <c r="Y29" s="7">
        <v>146379</v>
      </c>
      <c r="Z29" s="7">
        <v>141534</v>
      </c>
    </row>
    <row r="30" spans="1:26" ht="15" customHeight="1">
      <c r="A30" s="3" t="s">
        <v>138</v>
      </c>
      <c r="B30" s="13"/>
      <c r="C30" s="13"/>
      <c r="D30" s="13">
        <v>93838</v>
      </c>
      <c r="E30" s="13">
        <v>971462</v>
      </c>
      <c r="F30" s="13">
        <v>889900</v>
      </c>
      <c r="G30" s="13">
        <v>153100</v>
      </c>
      <c r="H30" s="13">
        <v>272700</v>
      </c>
      <c r="I30" s="13">
        <v>325500</v>
      </c>
      <c r="J30" s="6">
        <v>187600</v>
      </c>
      <c r="K30" s="7">
        <v>332900</v>
      </c>
      <c r="L30" s="7">
        <v>334100</v>
      </c>
      <c r="M30" s="7">
        <v>762800</v>
      </c>
      <c r="N30" s="7">
        <v>1027400</v>
      </c>
      <c r="O30" s="7">
        <v>1210970</v>
      </c>
      <c r="P30" s="7">
        <v>1686400</v>
      </c>
      <c r="Q30" s="7">
        <v>1056300</v>
      </c>
      <c r="R30" s="7">
        <v>793200</v>
      </c>
      <c r="S30" s="7">
        <v>247400</v>
      </c>
      <c r="T30" s="7">
        <v>261833</v>
      </c>
      <c r="U30" s="7">
        <v>207766</v>
      </c>
      <c r="V30" s="7">
        <v>322600</v>
      </c>
      <c r="W30" s="7">
        <v>475100</v>
      </c>
      <c r="X30" s="7">
        <v>547732</v>
      </c>
      <c r="Y30" s="7">
        <v>396446</v>
      </c>
      <c r="Z30" s="7">
        <v>899786</v>
      </c>
    </row>
    <row r="31" spans="1:26" ht="15" customHeight="1">
      <c r="A31" s="3" t="s">
        <v>190</v>
      </c>
      <c r="B31" s="13"/>
      <c r="C31" s="13"/>
      <c r="D31" s="13"/>
      <c r="E31" s="13"/>
      <c r="F31" s="13"/>
      <c r="G31" s="13"/>
      <c r="H31" s="13"/>
      <c r="I31" s="13"/>
      <c r="J31" s="6"/>
      <c r="K31" s="7"/>
      <c r="L31" s="7"/>
      <c r="M31" s="7"/>
      <c r="N31" s="7">
        <v>24600</v>
      </c>
      <c r="O31" s="7">
        <v>25100</v>
      </c>
      <c r="P31" s="7">
        <v>33200</v>
      </c>
      <c r="Q31" s="7">
        <v>35800</v>
      </c>
      <c r="R31" s="7">
        <v>22600</v>
      </c>
      <c r="S31" s="7">
        <v>16600</v>
      </c>
      <c r="T31" s="7"/>
      <c r="U31" s="7"/>
      <c r="V31" s="7">
        <v>0</v>
      </c>
      <c r="W31" s="7">
        <v>0</v>
      </c>
      <c r="X31" s="7">
        <v>0</v>
      </c>
      <c r="Y31" s="7">
        <v>0</v>
      </c>
      <c r="Z31" s="7">
        <v>0</v>
      </c>
    </row>
    <row r="32" spans="1:26" ht="15" customHeight="1">
      <c r="A32" s="3" t="s">
        <v>191</v>
      </c>
      <c r="B32" s="13"/>
      <c r="C32" s="13"/>
      <c r="D32" s="13"/>
      <c r="E32" s="13"/>
      <c r="F32" s="13"/>
      <c r="G32" s="13"/>
      <c r="H32" s="13"/>
      <c r="I32" s="13"/>
      <c r="J32" s="6"/>
      <c r="K32" s="7"/>
      <c r="L32" s="7"/>
      <c r="M32" s="7"/>
      <c r="N32" s="7">
        <v>108500</v>
      </c>
      <c r="O32" s="7">
        <v>216600</v>
      </c>
      <c r="P32" s="7">
        <v>466700</v>
      </c>
      <c r="Q32" s="7">
        <v>330200</v>
      </c>
      <c r="R32" s="7">
        <v>256800</v>
      </c>
      <c r="S32" s="7">
        <v>230800</v>
      </c>
      <c r="T32" s="7">
        <v>209433</v>
      </c>
      <c r="U32" s="7">
        <v>196166</v>
      </c>
      <c r="V32" s="7">
        <v>300000</v>
      </c>
      <c r="W32" s="7">
        <v>450000</v>
      </c>
      <c r="X32" s="7">
        <v>347432</v>
      </c>
      <c r="Y32" s="7">
        <v>351446</v>
      </c>
      <c r="Z32" s="7">
        <v>345786</v>
      </c>
    </row>
    <row r="33" spans="1:26" ht="15" customHeight="1">
      <c r="A33" s="3" t="s">
        <v>0</v>
      </c>
      <c r="B33" s="6">
        <f t="shared" ref="B33:K33" si="0">SUM(B4:B30)-B16-B17</f>
        <v>0</v>
      </c>
      <c r="C33" s="6">
        <f t="shared" si="0"/>
        <v>0</v>
      </c>
      <c r="D33" s="6">
        <f t="shared" si="0"/>
        <v>4422074</v>
      </c>
      <c r="E33" s="6">
        <f t="shared" si="0"/>
        <v>5790187</v>
      </c>
      <c r="F33" s="6">
        <f t="shared" si="0"/>
        <v>5891415</v>
      </c>
      <c r="G33" s="6">
        <f t="shared" si="0"/>
        <v>4772435</v>
      </c>
      <c r="H33" s="6">
        <f t="shared" si="0"/>
        <v>4924694</v>
      </c>
      <c r="I33" s="6">
        <f t="shared" si="0"/>
        <v>5145758</v>
      </c>
      <c r="J33" s="6">
        <f t="shared" si="0"/>
        <v>5078612</v>
      </c>
      <c r="K33" s="6">
        <f t="shared" si="0"/>
        <v>5448471</v>
      </c>
      <c r="L33" s="6">
        <f t="shared" ref="L33:Q33" si="1">SUM(L4:L30)-L16-L17</f>
        <v>5729503</v>
      </c>
      <c r="M33" s="6">
        <f t="shared" si="1"/>
        <v>6058916</v>
      </c>
      <c r="N33" s="6">
        <f t="shared" si="1"/>
        <v>6308466</v>
      </c>
      <c r="O33" s="6">
        <f t="shared" si="1"/>
        <v>6243963</v>
      </c>
      <c r="P33" s="6">
        <f t="shared" si="1"/>
        <v>6738847</v>
      </c>
      <c r="Q33" s="6">
        <f t="shared" si="1"/>
        <v>6194071</v>
      </c>
      <c r="R33" s="6">
        <f t="shared" ref="R33:W33" si="2">SUM(R4:R30)-R16-R17</f>
        <v>5750342</v>
      </c>
      <c r="S33" s="6">
        <f t="shared" si="2"/>
        <v>5103742</v>
      </c>
      <c r="T33" s="6">
        <f t="shared" si="2"/>
        <v>5204321</v>
      </c>
      <c r="U33" s="6">
        <f t="shared" si="2"/>
        <v>5384529</v>
      </c>
      <c r="V33" s="6">
        <f t="shared" si="2"/>
        <v>6342778</v>
      </c>
      <c r="W33" s="6">
        <f t="shared" si="2"/>
        <v>5994165</v>
      </c>
      <c r="X33" s="6">
        <f>SUM(X4:X30)-X16-X17-X18</f>
        <v>6253118</v>
      </c>
      <c r="Y33" s="6">
        <f t="shared" ref="Y33:Z33" si="3">SUM(Y4:Y30)-Y16-Y17-Y18</f>
        <v>6154101</v>
      </c>
      <c r="Z33" s="6">
        <f t="shared" si="3"/>
        <v>7165233</v>
      </c>
    </row>
    <row r="34" spans="1:26" ht="15" customHeight="1">
      <c r="A34" s="3" t="s">
        <v>1</v>
      </c>
      <c r="B34" s="13">
        <f t="shared" ref="B34:L34" si="4">+B4+B5+B6+B9+B10+B11+B12+B13+B14+B15+B19</f>
        <v>0</v>
      </c>
      <c r="C34" s="13">
        <f t="shared" si="4"/>
        <v>0</v>
      </c>
      <c r="D34" s="13">
        <f t="shared" si="4"/>
        <v>3493919</v>
      </c>
      <c r="E34" s="13">
        <f t="shared" si="4"/>
        <v>3667612</v>
      </c>
      <c r="F34" s="13">
        <f t="shared" si="4"/>
        <v>3642601</v>
      </c>
      <c r="G34" s="13">
        <f t="shared" si="4"/>
        <v>3584074</v>
      </c>
      <c r="H34" s="13">
        <f t="shared" si="4"/>
        <v>3742010</v>
      </c>
      <c r="I34" s="13">
        <f t="shared" si="4"/>
        <v>3844549</v>
      </c>
      <c r="J34" s="10">
        <f t="shared" si="4"/>
        <v>3995533</v>
      </c>
      <c r="K34" s="10">
        <f t="shared" si="4"/>
        <v>4090624</v>
      </c>
      <c r="L34" s="10">
        <f t="shared" si="4"/>
        <v>4233271</v>
      </c>
      <c r="M34" s="10">
        <f>+M4+M5+M6+M9+M10+M11+M12+M13+M14+M15+M19</f>
        <v>4274241</v>
      </c>
      <c r="N34" s="10">
        <f>+N4+N5+N6+N9+N10+N11+N12+N13+N14+N15+N19</f>
        <v>4150983</v>
      </c>
      <c r="O34" s="10">
        <f>+O4+O5+O6+O9+O10+O11+O12+O13+O14+O15+O19</f>
        <v>3909235</v>
      </c>
      <c r="P34" s="10">
        <f>+P4+P5+P6+P9+P10+P11+P12+P13+P14+P15+P19</f>
        <v>3659532</v>
      </c>
      <c r="Q34" s="70">
        <f t="shared" ref="Q34:V34" si="5">SUM(Q4:Q15)+Q19</f>
        <v>3663277</v>
      </c>
      <c r="R34" s="70">
        <f t="shared" si="5"/>
        <v>3744243</v>
      </c>
      <c r="S34" s="70">
        <f t="shared" si="5"/>
        <v>3801959</v>
      </c>
      <c r="T34" s="70">
        <f t="shared" si="5"/>
        <v>3927358</v>
      </c>
      <c r="U34" s="70">
        <f t="shared" si="5"/>
        <v>4032814</v>
      </c>
      <c r="V34" s="70">
        <f t="shared" si="5"/>
        <v>3998811</v>
      </c>
      <c r="W34" s="70">
        <f>SUM(W4:W15)+W19</f>
        <v>4014627</v>
      </c>
      <c r="X34" s="70">
        <f>SUM(X4:X15)+X19</f>
        <v>4074561</v>
      </c>
      <c r="Y34" s="70">
        <f t="shared" ref="Y34:Z34" si="6">SUM(Y4:Y15)+Y19</f>
        <v>4031835</v>
      </c>
      <c r="Z34" s="70">
        <f t="shared" si="6"/>
        <v>4004384</v>
      </c>
    </row>
    <row r="35" spans="1:26" ht="15" customHeight="1">
      <c r="A35" s="3" t="s">
        <v>174</v>
      </c>
      <c r="B35" s="13">
        <f t="shared" ref="B35:I35" si="7">SUM(B20:B30)</f>
        <v>0</v>
      </c>
      <c r="C35" s="13">
        <f t="shared" si="7"/>
        <v>0</v>
      </c>
      <c r="D35" s="13">
        <f t="shared" si="7"/>
        <v>928155</v>
      </c>
      <c r="E35" s="13">
        <f t="shared" si="7"/>
        <v>2122575</v>
      </c>
      <c r="F35" s="13">
        <f t="shared" si="7"/>
        <v>2248814</v>
      </c>
      <c r="G35" s="13">
        <f t="shared" si="7"/>
        <v>1188361</v>
      </c>
      <c r="H35" s="13">
        <f t="shared" si="7"/>
        <v>1182684</v>
      </c>
      <c r="I35" s="13">
        <f t="shared" si="7"/>
        <v>1301209</v>
      </c>
      <c r="J35" s="10">
        <f t="shared" ref="J35:P35" si="8">SUM(J20:J30)</f>
        <v>1083079</v>
      </c>
      <c r="K35" s="10">
        <f t="shared" si="8"/>
        <v>1357847</v>
      </c>
      <c r="L35" s="10">
        <f t="shared" si="8"/>
        <v>1496232</v>
      </c>
      <c r="M35" s="10">
        <f t="shared" si="8"/>
        <v>1784675</v>
      </c>
      <c r="N35" s="10">
        <f t="shared" si="8"/>
        <v>2157483</v>
      </c>
      <c r="O35" s="10">
        <f t="shared" si="8"/>
        <v>2334728</v>
      </c>
      <c r="P35" s="10">
        <f t="shared" si="8"/>
        <v>3079315</v>
      </c>
      <c r="Q35" s="10">
        <f t="shared" ref="Q35:V35" si="9">SUM(Q20:Q30)</f>
        <v>2530794</v>
      </c>
      <c r="R35" s="10">
        <f t="shared" si="9"/>
        <v>2006099</v>
      </c>
      <c r="S35" s="10">
        <f t="shared" si="9"/>
        <v>1301783</v>
      </c>
      <c r="T35" s="10">
        <f t="shared" si="9"/>
        <v>1276963</v>
      </c>
      <c r="U35" s="10">
        <f t="shared" si="9"/>
        <v>1351715</v>
      </c>
      <c r="V35" s="10">
        <f t="shared" si="9"/>
        <v>2343967</v>
      </c>
      <c r="W35" s="10">
        <f>SUM(W20:W30)</f>
        <v>1979538</v>
      </c>
      <c r="X35" s="10">
        <f>SUM(X20:X30)</f>
        <v>2178557</v>
      </c>
      <c r="Y35" s="10">
        <f t="shared" ref="Y35:Z35" si="10">SUM(Y20:Y30)</f>
        <v>2122266</v>
      </c>
      <c r="Z35" s="10">
        <f t="shared" si="10"/>
        <v>3160849</v>
      </c>
    </row>
    <row r="36" spans="1:26" ht="15" customHeight="1">
      <c r="A36" s="3" t="s">
        <v>12</v>
      </c>
      <c r="B36" s="13">
        <f t="shared" ref="B36:L36" si="11">+B4+B20+B21+B22+B25+B26+B27+B28+B29</f>
        <v>0</v>
      </c>
      <c r="C36" s="13">
        <f t="shared" si="11"/>
        <v>0</v>
      </c>
      <c r="D36" s="13">
        <f t="shared" si="11"/>
        <v>2281202</v>
      </c>
      <c r="E36" s="13">
        <f t="shared" si="11"/>
        <v>2534192</v>
      </c>
      <c r="F36" s="13">
        <f t="shared" si="11"/>
        <v>2758024</v>
      </c>
      <c r="G36" s="13">
        <f t="shared" si="11"/>
        <v>2306898</v>
      </c>
      <c r="H36" s="13">
        <f t="shared" si="11"/>
        <v>2390956</v>
      </c>
      <c r="I36" s="13">
        <f t="shared" si="11"/>
        <v>2497631</v>
      </c>
      <c r="J36" s="10">
        <f t="shared" si="11"/>
        <v>2542585</v>
      </c>
      <c r="K36" s="10">
        <f t="shared" si="11"/>
        <v>2512206</v>
      </c>
      <c r="L36" s="10">
        <f t="shared" si="11"/>
        <v>2519037</v>
      </c>
      <c r="M36" s="10">
        <f t="shared" ref="M36:R36" si="12">+M4+M20+M21+M22+M25+M26+M27+M28+M29</f>
        <v>2550561</v>
      </c>
      <c r="N36" s="10">
        <f t="shared" si="12"/>
        <v>2580842</v>
      </c>
      <c r="O36" s="10">
        <f t="shared" si="12"/>
        <v>2660652</v>
      </c>
      <c r="P36" s="10">
        <f t="shared" si="12"/>
        <v>2627433</v>
      </c>
      <c r="Q36" s="10">
        <f t="shared" si="12"/>
        <v>2629618</v>
      </c>
      <c r="R36" s="10">
        <f t="shared" si="12"/>
        <v>2400633</v>
      </c>
      <c r="S36" s="10">
        <f t="shared" ref="S36:X36" si="13">+S4+S20+S21+S22+S25+S26+S27+S28+S29</f>
        <v>2574671</v>
      </c>
      <c r="T36" s="10">
        <f t="shared" si="13"/>
        <v>2672864</v>
      </c>
      <c r="U36" s="10">
        <f t="shared" si="13"/>
        <v>2708332</v>
      </c>
      <c r="V36" s="10">
        <f t="shared" si="13"/>
        <v>3024006</v>
      </c>
      <c r="W36" s="10">
        <f t="shared" si="13"/>
        <v>2586197</v>
      </c>
      <c r="X36" s="10">
        <f t="shared" si="13"/>
        <v>2755127</v>
      </c>
      <c r="Y36" s="10">
        <f t="shared" ref="Y36:Z36" si="14">+Y4+Y20+Y21+Y22+Y25+Y26+Y27+Y28+Y29</f>
        <v>2925078</v>
      </c>
      <c r="Z36" s="10">
        <f t="shared" si="14"/>
        <v>3336047</v>
      </c>
    </row>
    <row r="37" spans="1:26" ht="15" customHeight="1">
      <c r="A37" s="3" t="s">
        <v>11</v>
      </c>
      <c r="B37" s="10">
        <f t="shared" ref="B37:K37" si="15">SUM(B5:B19)-B16-B17+B23+B24+B30</f>
        <v>0</v>
      </c>
      <c r="C37" s="10">
        <f t="shared" si="15"/>
        <v>0</v>
      </c>
      <c r="D37" s="10">
        <f t="shared" si="15"/>
        <v>2140872</v>
      </c>
      <c r="E37" s="10">
        <f t="shared" si="15"/>
        <v>3255995</v>
      </c>
      <c r="F37" s="10">
        <f t="shared" si="15"/>
        <v>3133391</v>
      </c>
      <c r="G37" s="10">
        <f t="shared" si="15"/>
        <v>2465537</v>
      </c>
      <c r="H37" s="10">
        <f t="shared" si="15"/>
        <v>2533738</v>
      </c>
      <c r="I37" s="10">
        <f t="shared" si="15"/>
        <v>2648127</v>
      </c>
      <c r="J37" s="10">
        <f t="shared" si="15"/>
        <v>2536027</v>
      </c>
      <c r="K37" s="10">
        <f t="shared" si="15"/>
        <v>2936265</v>
      </c>
      <c r="L37" s="10">
        <f t="shared" ref="L37:Q37" si="16">SUM(L5:L19)-L16-L17+L23+L24+L30</f>
        <v>3210466</v>
      </c>
      <c r="M37" s="10">
        <f t="shared" si="16"/>
        <v>3508355</v>
      </c>
      <c r="N37" s="10">
        <f t="shared" si="16"/>
        <v>3727624</v>
      </c>
      <c r="O37" s="10">
        <f t="shared" si="16"/>
        <v>3583311</v>
      </c>
      <c r="P37" s="10">
        <f t="shared" si="16"/>
        <v>4111414</v>
      </c>
      <c r="Q37" s="10">
        <f t="shared" si="16"/>
        <v>3564453</v>
      </c>
      <c r="R37" s="10">
        <f t="shared" ref="R37:X37" si="17">SUM(R5:R19)-R16-R17+R23+R24+R30</f>
        <v>3349709</v>
      </c>
      <c r="S37" s="10">
        <f t="shared" si="17"/>
        <v>2529071</v>
      </c>
      <c r="T37" s="10">
        <f t="shared" si="17"/>
        <v>2531457</v>
      </c>
      <c r="U37" s="10">
        <f t="shared" si="17"/>
        <v>2676197</v>
      </c>
      <c r="V37" s="10">
        <f t="shared" si="17"/>
        <v>3318772</v>
      </c>
      <c r="W37" s="10">
        <f t="shared" si="17"/>
        <v>3407968</v>
      </c>
      <c r="X37" s="10">
        <f t="shared" si="17"/>
        <v>3498891</v>
      </c>
      <c r="Y37" s="10">
        <f t="shared" ref="Y37:Z37" si="18">SUM(Y5:Y19)-Y16-Y17+Y23+Y24+Y30</f>
        <v>3229281</v>
      </c>
      <c r="Z37" s="10">
        <f t="shared" si="18"/>
        <v>3829194</v>
      </c>
    </row>
    <row r="38" spans="1:26" ht="15" customHeight="1">
      <c r="A38" s="26" t="s">
        <v>97</v>
      </c>
      <c r="L38" s="27"/>
      <c r="M38" s="67" t="str">
        <f>財政指標!$M$1</f>
        <v>岩舟町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 t="str">
        <f>財政指標!$M$1</f>
        <v>岩舟町</v>
      </c>
    </row>
    <row r="39" spans="1:26" ht="15" customHeight="1"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</row>
    <row r="40" spans="1:26" s="81" customFormat="1" ht="15" customHeight="1">
      <c r="A40" s="46"/>
      <c r="B40" s="46" t="s">
        <v>10</v>
      </c>
      <c r="C40" s="46" t="s">
        <v>9</v>
      </c>
      <c r="D40" s="46" t="s">
        <v>8</v>
      </c>
      <c r="E40" s="46" t="s">
        <v>7</v>
      </c>
      <c r="F40" s="46" t="s">
        <v>6</v>
      </c>
      <c r="G40" s="46" t="s">
        <v>5</v>
      </c>
      <c r="H40" s="46" t="s">
        <v>4</v>
      </c>
      <c r="I40" s="46" t="s">
        <v>3</v>
      </c>
      <c r="J40" s="47" t="s">
        <v>167</v>
      </c>
      <c r="K40" s="47" t="s">
        <v>168</v>
      </c>
      <c r="L40" s="46" t="s">
        <v>170</v>
      </c>
      <c r="M40" s="46" t="s">
        <v>176</v>
      </c>
      <c r="N40" s="46" t="s">
        <v>184</v>
      </c>
      <c r="O40" s="46" t="s">
        <v>188</v>
      </c>
      <c r="P40" s="46" t="s">
        <v>189</v>
      </c>
      <c r="Q40" s="46" t="s">
        <v>193</v>
      </c>
      <c r="R40" s="46" t="s">
        <v>200</v>
      </c>
      <c r="S40" s="46" t="s">
        <v>202</v>
      </c>
      <c r="T40" s="46" t="s">
        <v>210</v>
      </c>
      <c r="U40" s="46" t="s">
        <v>212</v>
      </c>
      <c r="V40" s="46" t="s">
        <v>214</v>
      </c>
      <c r="W40" s="46" t="s">
        <v>217</v>
      </c>
      <c r="X40" s="46" t="s">
        <v>219</v>
      </c>
      <c r="Y40" s="46" t="s">
        <v>222</v>
      </c>
      <c r="Z40" s="46" t="s">
        <v>223</v>
      </c>
    </row>
    <row r="41" spans="1:26" ht="15" customHeight="1">
      <c r="A41" s="3" t="s">
        <v>116</v>
      </c>
      <c r="B41" s="24" t="e">
        <f>+B4/$B$33*100</f>
        <v>#DIV/0!</v>
      </c>
      <c r="C41" s="24" t="e">
        <f t="shared" ref="C41:D43" si="19">+C4/C$33*100</f>
        <v>#DIV/0!</v>
      </c>
      <c r="D41" s="24">
        <f t="shared" si="19"/>
        <v>40.563251542149679</v>
      </c>
      <c r="E41" s="24">
        <f t="shared" ref="E41:L41" si="20">+E4/E$33*100</f>
        <v>34.018175924197266</v>
      </c>
      <c r="F41" s="24">
        <f t="shared" si="20"/>
        <v>32.547172453476797</v>
      </c>
      <c r="G41" s="24">
        <f t="shared" si="20"/>
        <v>38.576806179654625</v>
      </c>
      <c r="H41" s="24">
        <f t="shared" si="20"/>
        <v>39.322666545373174</v>
      </c>
      <c r="I41" s="24">
        <f t="shared" si="20"/>
        <v>38.92404190014377</v>
      </c>
      <c r="J41" s="24">
        <f t="shared" si="20"/>
        <v>41.150160713202744</v>
      </c>
      <c r="K41" s="24">
        <f t="shared" si="20"/>
        <v>36.99766411530868</v>
      </c>
      <c r="L41" s="24">
        <f t="shared" si="20"/>
        <v>35.326502141634272</v>
      </c>
      <c r="M41" s="24">
        <f t="shared" ref="M41:X41" si="21">+M4/M$33*100</f>
        <v>32.46775495814763</v>
      </c>
      <c r="N41" s="24">
        <f t="shared" si="21"/>
        <v>31.890954155891464</v>
      </c>
      <c r="O41" s="24">
        <f t="shared" si="21"/>
        <v>31.649995363521533</v>
      </c>
      <c r="P41" s="24">
        <f t="shared" si="21"/>
        <v>27.738958904987754</v>
      </c>
      <c r="Q41" s="24">
        <f t="shared" si="21"/>
        <v>30.762111057493531</v>
      </c>
      <c r="R41" s="24">
        <f t="shared" si="21"/>
        <v>33.141437500586925</v>
      </c>
      <c r="S41" s="24">
        <f t="shared" si="21"/>
        <v>38.22491419041166</v>
      </c>
      <c r="T41" s="24">
        <f t="shared" si="21"/>
        <v>41.697408749383449</v>
      </c>
      <c r="U41" s="24">
        <f t="shared" si="21"/>
        <v>40.942058256163165</v>
      </c>
      <c r="V41" s="24">
        <f t="shared" si="21"/>
        <v>33.163702087634157</v>
      </c>
      <c r="W41" s="24">
        <f t="shared" si="21"/>
        <v>33.535846944486849</v>
      </c>
      <c r="X41" s="24">
        <f t="shared" si="21"/>
        <v>32.748462447054415</v>
      </c>
      <c r="Y41" s="24">
        <f t="shared" ref="Y41:Z41" si="22">+Y4/Y$33*100</f>
        <v>32.988896347330012</v>
      </c>
      <c r="Z41" s="24">
        <f t="shared" si="22"/>
        <v>28.45922805301656</v>
      </c>
    </row>
    <row r="42" spans="1:26" ht="15" customHeight="1">
      <c r="A42" s="3" t="s">
        <v>117</v>
      </c>
      <c r="B42" s="24" t="e">
        <f>+B5/$B$33*100</f>
        <v>#DIV/0!</v>
      </c>
      <c r="C42" s="24" t="e">
        <f t="shared" si="19"/>
        <v>#DIV/0!</v>
      </c>
      <c r="D42" s="24">
        <f t="shared" si="19"/>
        <v>3.0352952031105764</v>
      </c>
      <c r="E42" s="24">
        <f t="shared" ref="E42:L42" si="23">+E5/E$33*100</f>
        <v>2.5218011093596804</v>
      </c>
      <c r="F42" s="24">
        <f t="shared" si="23"/>
        <v>2.6766235276245181</v>
      </c>
      <c r="G42" s="24">
        <f t="shared" si="23"/>
        <v>3.336598612657899</v>
      </c>
      <c r="H42" s="24">
        <f t="shared" si="23"/>
        <v>3.320531184272566</v>
      </c>
      <c r="I42" s="24">
        <f t="shared" si="23"/>
        <v>3.3797353081897747</v>
      </c>
      <c r="J42" s="24">
        <f t="shared" si="23"/>
        <v>2.2303731807037042</v>
      </c>
      <c r="K42" s="24">
        <f t="shared" si="23"/>
        <v>1.5388720982455446</v>
      </c>
      <c r="L42" s="24">
        <f t="shared" si="23"/>
        <v>1.4933406963919906</v>
      </c>
      <c r="M42" s="24">
        <f t="shared" ref="M42:X42" si="24">+M5/M$33*100</f>
        <v>1.4326325039000376</v>
      </c>
      <c r="N42" s="24">
        <f t="shared" si="24"/>
        <v>1.3869932880671783</v>
      </c>
      <c r="O42" s="24">
        <f t="shared" si="24"/>
        <v>1.417481173415025</v>
      </c>
      <c r="P42" s="24">
        <f t="shared" si="24"/>
        <v>1.3912765789162449</v>
      </c>
      <c r="Q42" s="24">
        <f t="shared" si="24"/>
        <v>2.2022188638134756</v>
      </c>
      <c r="R42" s="24">
        <f t="shared" si="24"/>
        <v>2.9675104541608133</v>
      </c>
      <c r="S42" s="24">
        <f t="shared" si="24"/>
        <v>4.9434904820815788</v>
      </c>
      <c r="T42" s="24">
        <f t="shared" si="24"/>
        <v>1.9261302290923255</v>
      </c>
      <c r="U42" s="24">
        <f t="shared" si="24"/>
        <v>1.7871943859899351</v>
      </c>
      <c r="V42" s="24">
        <f t="shared" si="24"/>
        <v>1.4572952103951926</v>
      </c>
      <c r="W42" s="24">
        <f t="shared" si="24"/>
        <v>1.4940029178375971</v>
      </c>
      <c r="X42" s="24">
        <f t="shared" si="24"/>
        <v>1.4099526028454923</v>
      </c>
      <c r="Y42" s="24">
        <f t="shared" ref="Y42:Z42" si="25">+Y5/Y$33*100</f>
        <v>1.3418369311780876</v>
      </c>
      <c r="Z42" s="24">
        <f t="shared" si="25"/>
        <v>1.0965030725448843</v>
      </c>
    </row>
    <row r="43" spans="1:26" ht="15" customHeight="1">
      <c r="A43" s="3" t="s">
        <v>194</v>
      </c>
      <c r="B43" s="24" t="e">
        <f>+B6/$B$33*100</f>
        <v>#DIV/0!</v>
      </c>
      <c r="C43" s="24" t="e">
        <f t="shared" si="19"/>
        <v>#DIV/0!</v>
      </c>
      <c r="D43" s="24">
        <f t="shared" si="19"/>
        <v>1.7507848127371908</v>
      </c>
      <c r="E43" s="24">
        <f t="shared" ref="E43:L43" si="26">+E6/E$33*100</f>
        <v>0.98549494170050123</v>
      </c>
      <c r="F43" s="24">
        <f t="shared" si="26"/>
        <v>1.0473375241771288</v>
      </c>
      <c r="G43" s="24">
        <f t="shared" si="26"/>
        <v>1.6927836628471631</v>
      </c>
      <c r="H43" s="24">
        <f t="shared" si="26"/>
        <v>1.1253288021550172</v>
      </c>
      <c r="I43" s="24">
        <f t="shared" si="26"/>
        <v>0.58012833094754934</v>
      </c>
      <c r="J43" s="24">
        <f t="shared" si="26"/>
        <v>0.4564436109708716</v>
      </c>
      <c r="K43" s="24">
        <f t="shared" si="26"/>
        <v>0.34606039015349443</v>
      </c>
      <c r="L43" s="24">
        <f t="shared" si="26"/>
        <v>0.31603090180771354</v>
      </c>
      <c r="M43" s="24">
        <f t="shared" ref="M43:X43" si="27">+M6/M$33*100</f>
        <v>1.2674544423457925</v>
      </c>
      <c r="N43" s="24">
        <f t="shared" si="27"/>
        <v>1.2181091251026794</v>
      </c>
      <c r="O43" s="24">
        <f t="shared" si="27"/>
        <v>0.38509196803376317</v>
      </c>
      <c r="P43" s="24">
        <f t="shared" si="27"/>
        <v>0.2452496695651348</v>
      </c>
      <c r="Q43" s="24">
        <f t="shared" si="27"/>
        <v>0.26399439076497511</v>
      </c>
      <c r="R43" s="24">
        <f t="shared" si="27"/>
        <v>0.16390329479533566</v>
      </c>
      <c r="S43" s="24">
        <f t="shared" si="27"/>
        <v>0.12486916462470085</v>
      </c>
      <c r="T43" s="24">
        <f t="shared" si="27"/>
        <v>0.16324896177618559</v>
      </c>
      <c r="U43" s="24">
        <f t="shared" si="27"/>
        <v>0.16053400399552123</v>
      </c>
      <c r="V43" s="24">
        <f t="shared" si="27"/>
        <v>0.11174914209515137</v>
      </c>
      <c r="W43" s="24">
        <f t="shared" si="27"/>
        <v>0.10189909687170773</v>
      </c>
      <c r="X43" s="24">
        <f t="shared" si="27"/>
        <v>7.5498335390440416E-2</v>
      </c>
      <c r="Y43" s="24">
        <f t="shared" ref="Y43:Z43" si="28">+Y6/Y$33*100</f>
        <v>6.6800983604266492E-2</v>
      </c>
      <c r="Z43" s="24">
        <f t="shared" si="28"/>
        <v>5.3033865053655614E-2</v>
      </c>
    </row>
    <row r="44" spans="1:26" ht="15" customHeight="1">
      <c r="A44" s="3" t="s">
        <v>195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>
        <f t="shared" ref="Q44:X52" si="29">+Q7/Q$33*100</f>
        <v>4.1297556970205866E-2</v>
      </c>
      <c r="R44" s="24">
        <f t="shared" si="29"/>
        <v>7.7247579361366669E-2</v>
      </c>
      <c r="S44" s="24">
        <f t="shared" si="29"/>
        <v>0.13417606140749277</v>
      </c>
      <c r="T44" s="24">
        <f t="shared" si="29"/>
        <v>0.14486039581340199</v>
      </c>
      <c r="U44" s="24">
        <f t="shared" si="29"/>
        <v>5.0905102377570996E-2</v>
      </c>
      <c r="V44" s="24">
        <f t="shared" si="29"/>
        <v>3.4227904555385665E-2</v>
      </c>
      <c r="W44" s="24">
        <f t="shared" si="29"/>
        <v>4.6261656127250417E-2</v>
      </c>
      <c r="X44" s="24">
        <f t="shared" si="29"/>
        <v>5.0198956744459323E-2</v>
      </c>
      <c r="Y44" s="24">
        <f t="shared" ref="Y44:Z44" si="30">+Y7/Y$33*100</f>
        <v>5.8725068048119458E-2</v>
      </c>
      <c r="Z44" s="24">
        <f t="shared" si="30"/>
        <v>0.10217392790995072</v>
      </c>
    </row>
    <row r="45" spans="1:26" ht="15" customHeight="1">
      <c r="A45" s="3" t="s">
        <v>196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>
        <f t="shared" si="29"/>
        <v>4.7997512459899153E-2</v>
      </c>
      <c r="R45" s="24">
        <f t="shared" si="29"/>
        <v>0.11381931718148243</v>
      </c>
      <c r="S45" s="24">
        <f t="shared" si="29"/>
        <v>9.7712619485859589E-2</v>
      </c>
      <c r="T45" s="24">
        <f t="shared" si="29"/>
        <v>8.3584390739925532E-2</v>
      </c>
      <c r="U45" s="24">
        <f t="shared" si="29"/>
        <v>2.9881907962609172E-2</v>
      </c>
      <c r="V45" s="24">
        <f t="shared" si="29"/>
        <v>2.0275027755976956E-2</v>
      </c>
      <c r="W45" s="24">
        <f t="shared" si="29"/>
        <v>1.7917424695516392E-2</v>
      </c>
      <c r="X45" s="24">
        <f t="shared" si="29"/>
        <v>1.2921553695292493E-2</v>
      </c>
      <c r="Y45" s="24">
        <f t="shared" ref="Y45:Z45" si="31">+Y8/Y$33*100</f>
        <v>1.7045544101404901E-2</v>
      </c>
      <c r="Z45" s="24">
        <f t="shared" si="31"/>
        <v>0.16440498166633241</v>
      </c>
    </row>
    <row r="46" spans="1:26" ht="15" customHeight="1">
      <c r="A46" s="3" t="s">
        <v>118</v>
      </c>
      <c r="B46" s="24" t="e">
        <f t="shared" ref="B46:B54" si="32">+B9/$B$33*100</f>
        <v>#DIV/0!</v>
      </c>
      <c r="C46" s="24" t="e">
        <f t="shared" ref="C46:D54" si="33">+C9/C$33*100</f>
        <v>#DIV/0!</v>
      </c>
      <c r="D46" s="24">
        <f t="shared" si="33"/>
        <v>0</v>
      </c>
      <c r="E46" s="24">
        <f t="shared" ref="E46:L46" si="34">+E9/E$33*100</f>
        <v>0</v>
      </c>
      <c r="F46" s="24">
        <f t="shared" si="34"/>
        <v>0</v>
      </c>
      <c r="G46" s="24">
        <f t="shared" si="34"/>
        <v>0</v>
      </c>
      <c r="H46" s="24">
        <f t="shared" si="34"/>
        <v>0</v>
      </c>
      <c r="I46" s="24">
        <f t="shared" si="34"/>
        <v>0</v>
      </c>
      <c r="J46" s="24">
        <f t="shared" si="34"/>
        <v>0.78442692609713049</v>
      </c>
      <c r="K46" s="24">
        <f t="shared" si="34"/>
        <v>3.3296864386357199</v>
      </c>
      <c r="L46" s="24">
        <f t="shared" si="34"/>
        <v>3.0041174601008152</v>
      </c>
      <c r="M46" s="24">
        <f t="shared" ref="M46:P54" si="35">+M9/M$33*100</f>
        <v>2.9296329574465134</v>
      </c>
      <c r="N46" s="24">
        <f t="shared" si="35"/>
        <v>2.7223416913081562</v>
      </c>
      <c r="O46" s="24">
        <f t="shared" si="35"/>
        <v>2.398877123391026</v>
      </c>
      <c r="P46" s="24">
        <f t="shared" si="35"/>
        <v>2.4847128893117771</v>
      </c>
      <c r="Q46" s="24">
        <f t="shared" si="29"/>
        <v>2.983272229201118</v>
      </c>
      <c r="R46" s="24">
        <f t="shared" si="29"/>
        <v>2.9679626011809384</v>
      </c>
      <c r="S46" s="24">
        <f t="shared" si="29"/>
        <v>3.4453740020557464</v>
      </c>
      <c r="T46" s="24">
        <f t="shared" si="29"/>
        <v>3.3418000157945675</v>
      </c>
      <c r="U46" s="24">
        <f t="shared" si="29"/>
        <v>3.1621150150737418</v>
      </c>
      <c r="V46" s="24">
        <f t="shared" si="29"/>
        <v>2.8442742281063595</v>
      </c>
      <c r="W46" s="24">
        <f t="shared" si="29"/>
        <v>3.0045218975453629</v>
      </c>
      <c r="X46" s="24">
        <f t="shared" si="29"/>
        <v>2.8408707464020346</v>
      </c>
      <c r="Y46" s="24">
        <f t="shared" ref="Y46:Z46" si="36">+Y9/Y$33*100</f>
        <v>2.8559817266567449</v>
      </c>
      <c r="Z46" s="24">
        <f t="shared" si="36"/>
        <v>2.4320353573987057</v>
      </c>
    </row>
    <row r="47" spans="1:26" ht="15" customHeight="1">
      <c r="A47" s="3" t="s">
        <v>119</v>
      </c>
      <c r="B47" s="24" t="e">
        <f t="shared" si="32"/>
        <v>#DIV/0!</v>
      </c>
      <c r="C47" s="24" t="e">
        <f t="shared" si="33"/>
        <v>#DIV/0!</v>
      </c>
      <c r="D47" s="24">
        <f t="shared" si="33"/>
        <v>0.36444437610044517</v>
      </c>
      <c r="E47" s="24">
        <f t="shared" ref="E47:L47" si="37">+E10/E$33*100</f>
        <v>0.38309643540010024</v>
      </c>
      <c r="F47" s="24">
        <f t="shared" si="37"/>
        <v>0.43507374713884528</v>
      </c>
      <c r="G47" s="24">
        <f t="shared" si="37"/>
        <v>0.89317088656000554</v>
      </c>
      <c r="H47" s="24">
        <f t="shared" si="37"/>
        <v>0.84283409283906785</v>
      </c>
      <c r="I47" s="24">
        <f t="shared" si="37"/>
        <v>0.85594775346994556</v>
      </c>
      <c r="J47" s="24">
        <f t="shared" si="37"/>
        <v>0.83802424757000538</v>
      </c>
      <c r="K47" s="24">
        <f t="shared" si="37"/>
        <v>0.75830448579060072</v>
      </c>
      <c r="L47" s="24">
        <f t="shared" si="37"/>
        <v>0.66469988758187226</v>
      </c>
      <c r="M47" s="24">
        <f t="shared" si="35"/>
        <v>0.50058459301960945</v>
      </c>
      <c r="N47" s="24">
        <f t="shared" si="35"/>
        <v>0.48233595932830581</v>
      </c>
      <c r="O47" s="24">
        <f t="shared" si="35"/>
        <v>0.42713257589771114</v>
      </c>
      <c r="P47" s="24">
        <f t="shared" si="35"/>
        <v>0.43219559666512686</v>
      </c>
      <c r="Q47" s="24">
        <f t="shared" si="29"/>
        <v>0.42209719585067718</v>
      </c>
      <c r="R47" s="24">
        <f t="shared" si="29"/>
        <v>0.51323903865196185</v>
      </c>
      <c r="S47" s="24">
        <f t="shared" si="29"/>
        <v>0.60569284262409817</v>
      </c>
      <c r="T47" s="24">
        <f t="shared" si="29"/>
        <v>0.60440161166077189</v>
      </c>
      <c r="U47" s="24">
        <f t="shared" si="29"/>
        <v>0.5320613929277751</v>
      </c>
      <c r="V47" s="24">
        <f t="shared" si="29"/>
        <v>0.44573529138178891</v>
      </c>
      <c r="W47" s="24">
        <f t="shared" si="29"/>
        <v>0.44561669556977496</v>
      </c>
      <c r="X47" s="24">
        <f t="shared" si="29"/>
        <v>0.36245917636609448</v>
      </c>
      <c r="Y47" s="24">
        <f t="shared" ref="Y47:Z47" si="38">+Y10/Y$33*100</f>
        <v>0.39609359677392358</v>
      </c>
      <c r="Z47" s="24">
        <f t="shared" si="38"/>
        <v>0.33656965516683124</v>
      </c>
    </row>
    <row r="48" spans="1:26" ht="15" customHeight="1">
      <c r="A48" s="3" t="s">
        <v>120</v>
      </c>
      <c r="B48" s="24" t="e">
        <f t="shared" si="32"/>
        <v>#DIV/0!</v>
      </c>
      <c r="C48" s="24" t="e">
        <f t="shared" si="33"/>
        <v>#DIV/0!</v>
      </c>
      <c r="D48" s="24">
        <f t="shared" si="33"/>
        <v>0</v>
      </c>
      <c r="E48" s="24">
        <f t="shared" ref="E48:L48" si="39">+E11/E$33*100</f>
        <v>0</v>
      </c>
      <c r="F48" s="24">
        <f t="shared" si="39"/>
        <v>0</v>
      </c>
      <c r="G48" s="24">
        <f t="shared" si="39"/>
        <v>0</v>
      </c>
      <c r="H48" s="24">
        <f t="shared" si="39"/>
        <v>0</v>
      </c>
      <c r="I48" s="24">
        <f t="shared" si="39"/>
        <v>0</v>
      </c>
      <c r="J48" s="24">
        <f t="shared" si="39"/>
        <v>0</v>
      </c>
      <c r="K48" s="24">
        <f t="shared" si="39"/>
        <v>0</v>
      </c>
      <c r="L48" s="24">
        <f t="shared" si="39"/>
        <v>0</v>
      </c>
      <c r="M48" s="24">
        <f t="shared" si="35"/>
        <v>0</v>
      </c>
      <c r="N48" s="24">
        <f t="shared" si="35"/>
        <v>0</v>
      </c>
      <c r="O48" s="24">
        <f t="shared" si="35"/>
        <v>0</v>
      </c>
      <c r="P48" s="24">
        <f t="shared" si="35"/>
        <v>0</v>
      </c>
      <c r="Q48" s="24">
        <f t="shared" si="29"/>
        <v>0</v>
      </c>
      <c r="R48" s="24">
        <f t="shared" si="29"/>
        <v>0</v>
      </c>
      <c r="S48" s="24">
        <f t="shared" si="29"/>
        <v>0</v>
      </c>
      <c r="T48" s="24">
        <f t="shared" si="29"/>
        <v>0</v>
      </c>
      <c r="U48" s="24">
        <f t="shared" si="29"/>
        <v>0</v>
      </c>
      <c r="V48" s="24">
        <f t="shared" si="29"/>
        <v>0</v>
      </c>
      <c r="W48" s="24">
        <f t="shared" si="29"/>
        <v>0</v>
      </c>
      <c r="X48" s="24">
        <f t="shared" si="29"/>
        <v>0</v>
      </c>
      <c r="Y48" s="24">
        <f t="shared" ref="Y48:Z48" si="40">+Y11/Y$33*100</f>
        <v>0</v>
      </c>
      <c r="Z48" s="24">
        <f t="shared" si="40"/>
        <v>0</v>
      </c>
    </row>
    <row r="49" spans="1:26" ht="15" customHeight="1">
      <c r="A49" s="3" t="s">
        <v>121</v>
      </c>
      <c r="B49" s="24" t="e">
        <f t="shared" si="32"/>
        <v>#DIV/0!</v>
      </c>
      <c r="C49" s="24" t="e">
        <f t="shared" si="33"/>
        <v>#DIV/0!</v>
      </c>
      <c r="D49" s="24">
        <f t="shared" si="33"/>
        <v>2.1851737442656995</v>
      </c>
      <c r="E49" s="24">
        <f t="shared" ref="E49:L49" si="41">+E12/E$33*100</f>
        <v>1.4589856942444173</v>
      </c>
      <c r="F49" s="24">
        <f t="shared" si="41"/>
        <v>1.2322167085496438</v>
      </c>
      <c r="G49" s="24">
        <f t="shared" si="41"/>
        <v>1.666214416749521</v>
      </c>
      <c r="H49" s="24">
        <f t="shared" si="41"/>
        <v>1.7147258286504703</v>
      </c>
      <c r="I49" s="24">
        <f t="shared" si="41"/>
        <v>1.7439024532440117</v>
      </c>
      <c r="J49" s="24">
        <f t="shared" si="41"/>
        <v>1.3959916607135965</v>
      </c>
      <c r="K49" s="24">
        <f t="shared" si="41"/>
        <v>1.1369978843605848</v>
      </c>
      <c r="L49" s="24">
        <f t="shared" si="41"/>
        <v>1.0685569062447478</v>
      </c>
      <c r="M49" s="24">
        <f t="shared" si="35"/>
        <v>0.96178920453757732</v>
      </c>
      <c r="N49" s="24">
        <f t="shared" si="35"/>
        <v>0.93878606938675746</v>
      </c>
      <c r="O49" s="24">
        <f t="shared" si="35"/>
        <v>0.84108442026322072</v>
      </c>
      <c r="P49" s="24">
        <f t="shared" si="35"/>
        <v>0.88534433264325485</v>
      </c>
      <c r="Q49" s="24">
        <f t="shared" si="29"/>
        <v>0.94826165215090363</v>
      </c>
      <c r="R49" s="24">
        <f t="shared" si="29"/>
        <v>1.0729970495667909</v>
      </c>
      <c r="S49" s="24">
        <f t="shared" si="29"/>
        <v>1.1500581338163254</v>
      </c>
      <c r="T49" s="24">
        <f t="shared" si="29"/>
        <v>1.1395915048283916</v>
      </c>
      <c r="U49" s="24">
        <f t="shared" si="29"/>
        <v>0.91450895705083957</v>
      </c>
      <c r="V49" s="24">
        <f t="shared" si="29"/>
        <v>0.49948145749386152</v>
      </c>
      <c r="W49" s="24">
        <f t="shared" si="29"/>
        <v>0.44281396991907968</v>
      </c>
      <c r="X49" s="24">
        <f t="shared" si="29"/>
        <v>0.32393439560871873</v>
      </c>
      <c r="Y49" s="24">
        <f t="shared" ref="Y49:Z49" si="42">+Y12/Y$33*100</f>
        <v>0.46307332297601228</v>
      </c>
      <c r="Z49" s="24">
        <f t="shared" si="42"/>
        <v>0.3333317981425028</v>
      </c>
    </row>
    <row r="50" spans="1:26" ht="15" customHeight="1">
      <c r="A50" s="3" t="s">
        <v>122</v>
      </c>
      <c r="B50" s="24" t="e">
        <f t="shared" si="32"/>
        <v>#DIV/0!</v>
      </c>
      <c r="C50" s="24" t="e">
        <f t="shared" si="33"/>
        <v>#DIV/0!</v>
      </c>
      <c r="D50" s="24">
        <f t="shared" si="33"/>
        <v>0</v>
      </c>
      <c r="E50" s="24">
        <f t="shared" ref="E50:L50" si="43">+E13/E$33*100</f>
        <v>0</v>
      </c>
      <c r="F50" s="24">
        <f t="shared" si="43"/>
        <v>0</v>
      </c>
      <c r="G50" s="24">
        <f t="shared" si="43"/>
        <v>0</v>
      </c>
      <c r="H50" s="24">
        <f t="shared" si="43"/>
        <v>0</v>
      </c>
      <c r="I50" s="24">
        <f t="shared" si="43"/>
        <v>0</v>
      </c>
      <c r="J50" s="24">
        <f t="shared" si="43"/>
        <v>0</v>
      </c>
      <c r="K50" s="24">
        <f t="shared" si="43"/>
        <v>0</v>
      </c>
      <c r="L50" s="24">
        <f t="shared" si="43"/>
        <v>0</v>
      </c>
      <c r="M50" s="24">
        <f t="shared" si="35"/>
        <v>0</v>
      </c>
      <c r="N50" s="24">
        <f t="shared" si="35"/>
        <v>0</v>
      </c>
      <c r="O50" s="24">
        <f t="shared" si="35"/>
        <v>0</v>
      </c>
      <c r="P50" s="24">
        <f t="shared" si="35"/>
        <v>0</v>
      </c>
      <c r="Q50" s="24">
        <f t="shared" si="29"/>
        <v>0</v>
      </c>
      <c r="R50" s="24">
        <f t="shared" si="29"/>
        <v>0</v>
      </c>
      <c r="S50" s="24">
        <f t="shared" si="29"/>
        <v>0</v>
      </c>
      <c r="T50" s="24">
        <f t="shared" si="29"/>
        <v>0</v>
      </c>
      <c r="U50" s="24">
        <f t="shared" si="29"/>
        <v>0</v>
      </c>
      <c r="V50" s="24">
        <f t="shared" si="29"/>
        <v>0</v>
      </c>
      <c r="W50" s="24">
        <f t="shared" si="29"/>
        <v>0</v>
      </c>
      <c r="X50" s="24">
        <f t="shared" si="29"/>
        <v>0</v>
      </c>
      <c r="Y50" s="24">
        <f t="shared" ref="Y50:Z50" si="44">+Y13/Y$33*100</f>
        <v>0</v>
      </c>
      <c r="Z50" s="24">
        <f t="shared" si="44"/>
        <v>0</v>
      </c>
    </row>
    <row r="51" spans="1:26" ht="15" customHeight="1">
      <c r="A51" s="3" t="s">
        <v>123</v>
      </c>
      <c r="B51" s="24" t="e">
        <f t="shared" si="32"/>
        <v>#DIV/0!</v>
      </c>
      <c r="C51" s="24" t="e">
        <f t="shared" si="33"/>
        <v>#DIV/0!</v>
      </c>
      <c r="D51" s="24">
        <f t="shared" si="33"/>
        <v>0</v>
      </c>
      <c r="E51" s="24">
        <f t="shared" ref="E51:L51" si="45">+E14/E$33*100</f>
        <v>0</v>
      </c>
      <c r="F51" s="24">
        <f t="shared" si="45"/>
        <v>0</v>
      </c>
      <c r="G51" s="24">
        <f t="shared" si="45"/>
        <v>0</v>
      </c>
      <c r="H51" s="24">
        <f t="shared" si="45"/>
        <v>0</v>
      </c>
      <c r="I51" s="24">
        <f t="shared" si="45"/>
        <v>0</v>
      </c>
      <c r="J51" s="24">
        <f t="shared" si="45"/>
        <v>0</v>
      </c>
      <c r="K51" s="24">
        <f t="shared" si="45"/>
        <v>0</v>
      </c>
      <c r="L51" s="24">
        <f t="shared" si="45"/>
        <v>0.93749841827467406</v>
      </c>
      <c r="M51" s="24">
        <f t="shared" si="35"/>
        <v>1.0979521749435048</v>
      </c>
      <c r="N51" s="24">
        <f t="shared" si="35"/>
        <v>1.0032549909914708</v>
      </c>
      <c r="O51" s="24">
        <f t="shared" si="35"/>
        <v>1.0521042485357457</v>
      </c>
      <c r="P51" s="24">
        <f t="shared" si="35"/>
        <v>0.91239643814438887</v>
      </c>
      <c r="Q51" s="24">
        <f t="shared" si="29"/>
        <v>0.9167637891138154</v>
      </c>
      <c r="R51" s="24">
        <f t="shared" si="29"/>
        <v>1.017382966091408</v>
      </c>
      <c r="S51" s="24">
        <f t="shared" si="29"/>
        <v>0.91082190283129516</v>
      </c>
      <c r="T51" s="24">
        <f t="shared" si="29"/>
        <v>0.21516735804728418</v>
      </c>
      <c r="U51" s="24">
        <f t="shared" si="29"/>
        <v>0.43903561481422049</v>
      </c>
      <c r="V51" s="24">
        <f t="shared" si="29"/>
        <v>0.46804412829835762</v>
      </c>
      <c r="W51" s="24">
        <f t="shared" si="29"/>
        <v>0.51675254184694619</v>
      </c>
      <c r="X51" s="24">
        <f t="shared" si="29"/>
        <v>0.42650722407605296</v>
      </c>
      <c r="Y51" s="24">
        <f t="shared" ref="Y51:Z51" si="46">+Y14/Y$33*100</f>
        <v>0.13893174648904852</v>
      </c>
      <c r="Z51" s="24">
        <f t="shared" si="46"/>
        <v>9.6200639951275826E-2</v>
      </c>
    </row>
    <row r="52" spans="1:26" ht="15" customHeight="1">
      <c r="A52" s="3" t="s">
        <v>124</v>
      </c>
      <c r="B52" s="24" t="e">
        <f t="shared" si="32"/>
        <v>#DIV/0!</v>
      </c>
      <c r="C52" s="24" t="e">
        <f t="shared" si="33"/>
        <v>#DIV/0!</v>
      </c>
      <c r="D52" s="24">
        <f t="shared" si="33"/>
        <v>31.005926178530707</v>
      </c>
      <c r="E52" s="24">
        <f t="shared" ref="E52:L52" si="47">+E15/E$33*100</f>
        <v>23.894064215888019</v>
      </c>
      <c r="F52" s="24">
        <f t="shared" si="47"/>
        <v>23.811647965726401</v>
      </c>
      <c r="G52" s="24">
        <f t="shared" si="47"/>
        <v>28.846259823339658</v>
      </c>
      <c r="H52" s="24">
        <f t="shared" si="47"/>
        <v>29.576639685633261</v>
      </c>
      <c r="I52" s="24">
        <f t="shared" si="47"/>
        <v>29.145832353561907</v>
      </c>
      <c r="J52" s="24">
        <f t="shared" si="47"/>
        <v>31.735501747327817</v>
      </c>
      <c r="K52" s="24">
        <f t="shared" si="47"/>
        <v>30.898246498880145</v>
      </c>
      <c r="L52" s="24">
        <f t="shared" si="47"/>
        <v>31.009740286373876</v>
      </c>
      <c r="M52" s="24">
        <f t="shared" si="35"/>
        <v>29.836145607564124</v>
      </c>
      <c r="N52" s="24">
        <f t="shared" si="35"/>
        <v>26.106584389929345</v>
      </c>
      <c r="O52" s="24">
        <f t="shared" si="35"/>
        <v>24.387636505853735</v>
      </c>
      <c r="P52" s="24">
        <f t="shared" si="35"/>
        <v>20.165586190041115</v>
      </c>
      <c r="Q52" s="24">
        <f t="shared" si="29"/>
        <v>20.498312014828375</v>
      </c>
      <c r="R52" s="24">
        <f t="shared" si="29"/>
        <v>23.021987213977884</v>
      </c>
      <c r="S52" s="24">
        <f t="shared" si="29"/>
        <v>24.791006285192317</v>
      </c>
      <c r="T52" s="24">
        <f t="shared" si="29"/>
        <v>26.085823683819658</v>
      </c>
      <c r="U52" s="24">
        <f t="shared" si="29"/>
        <v>26.82706323988598</v>
      </c>
      <c r="V52" s="24">
        <f t="shared" si="29"/>
        <v>23.956080442985709</v>
      </c>
      <c r="W52" s="24">
        <f t="shared" si="29"/>
        <v>27.325640852395622</v>
      </c>
      <c r="X52" s="24">
        <f t="shared" si="29"/>
        <v>26.86778020181292</v>
      </c>
      <c r="Y52" s="24">
        <f t="shared" ref="Y52:Z52" si="48">+Y15/Y$33*100</f>
        <v>27.144078395853434</v>
      </c>
      <c r="Z52" s="24">
        <f t="shared" si="48"/>
        <v>22.776467980873754</v>
      </c>
    </row>
    <row r="53" spans="1:26" ht="15" customHeight="1">
      <c r="A53" s="3" t="s">
        <v>125</v>
      </c>
      <c r="B53" s="24" t="e">
        <f t="shared" si="32"/>
        <v>#DIV/0!</v>
      </c>
      <c r="C53" s="24" t="e">
        <f t="shared" si="33"/>
        <v>#DIV/0!</v>
      </c>
      <c r="D53" s="24">
        <f t="shared" si="33"/>
        <v>29.253038280227784</v>
      </c>
      <c r="E53" s="24">
        <f t="shared" ref="E53:L53" si="49">+E16/E$33*100</f>
        <v>22.406651115067614</v>
      </c>
      <c r="F53" s="24">
        <f t="shared" si="49"/>
        <v>0</v>
      </c>
      <c r="G53" s="24">
        <f t="shared" si="49"/>
        <v>0</v>
      </c>
      <c r="H53" s="24">
        <f t="shared" si="49"/>
        <v>0</v>
      </c>
      <c r="I53" s="24">
        <f t="shared" si="49"/>
        <v>0</v>
      </c>
      <c r="J53" s="24">
        <f t="shared" si="49"/>
        <v>29.752952184573267</v>
      </c>
      <c r="K53" s="24">
        <f t="shared" si="49"/>
        <v>29.045212867977089</v>
      </c>
      <c r="L53" s="24">
        <f t="shared" si="49"/>
        <v>28.870287702092135</v>
      </c>
      <c r="M53" s="24">
        <f t="shared" si="35"/>
        <v>27.521540156688097</v>
      </c>
      <c r="N53" s="24">
        <f t="shared" si="35"/>
        <v>23.865437334527918</v>
      </c>
      <c r="O53" s="24">
        <f t="shared" si="35"/>
        <v>21.967362714993666</v>
      </c>
      <c r="P53" s="24">
        <f t="shared" si="35"/>
        <v>17.950236887704975</v>
      </c>
      <c r="Q53" s="24">
        <f t="shared" ref="Q53:V54" si="50">+Q16/Q$33*100</f>
        <v>18.105378514389002</v>
      </c>
      <c r="R53" s="24">
        <f t="shared" si="50"/>
        <v>20.47949495873463</v>
      </c>
      <c r="S53" s="24">
        <f t="shared" si="50"/>
        <v>22.069414950834112</v>
      </c>
      <c r="T53" s="24">
        <f t="shared" si="50"/>
        <v>23.063354470256542</v>
      </c>
      <c r="U53" s="24">
        <f t="shared" si="50"/>
        <v>23.914905091977403</v>
      </c>
      <c r="V53" s="24">
        <f t="shared" si="50"/>
        <v>21.496937146467999</v>
      </c>
      <c r="W53" s="24">
        <f t="shared" ref="W53:X55" si="51">+W16/W$33*100</f>
        <v>24.761297028026423</v>
      </c>
      <c r="X53" s="24">
        <f t="shared" si="51"/>
        <v>24.529442751600079</v>
      </c>
      <c r="Y53" s="24">
        <f t="shared" ref="Y53:Z53" si="52">+Y16/Y$33*100</f>
        <v>24.865679000068411</v>
      </c>
      <c r="Z53" s="24">
        <f t="shared" si="52"/>
        <v>20.857353836225563</v>
      </c>
    </row>
    <row r="54" spans="1:26" ht="15" customHeight="1">
      <c r="A54" s="3" t="s">
        <v>126</v>
      </c>
      <c r="B54" s="24" t="e">
        <f t="shared" si="32"/>
        <v>#DIV/0!</v>
      </c>
      <c r="C54" s="24" t="e">
        <f t="shared" si="33"/>
        <v>#DIV/0!</v>
      </c>
      <c r="D54" s="24">
        <f t="shared" si="33"/>
        <v>1.7528878983029228</v>
      </c>
      <c r="E54" s="24">
        <f t="shared" ref="E54:L54" si="53">+E17/E$33*100</f>
        <v>1.4874131008204052</v>
      </c>
      <c r="F54" s="24">
        <f t="shared" si="53"/>
        <v>0</v>
      </c>
      <c r="G54" s="24">
        <f t="shared" si="53"/>
        <v>0</v>
      </c>
      <c r="H54" s="24">
        <f t="shared" si="53"/>
        <v>0</v>
      </c>
      <c r="I54" s="24">
        <f t="shared" si="53"/>
        <v>0</v>
      </c>
      <c r="J54" s="24">
        <f t="shared" si="53"/>
        <v>1.982549562754548</v>
      </c>
      <c r="K54" s="24">
        <f t="shared" si="53"/>
        <v>1.8530336309030553</v>
      </c>
      <c r="L54" s="24">
        <f t="shared" si="53"/>
        <v>2.1394525842817433</v>
      </c>
      <c r="M54" s="24">
        <f t="shared" si="35"/>
        <v>2.3146054508760314</v>
      </c>
      <c r="N54" s="24">
        <f t="shared" si="35"/>
        <v>2.2411470554014241</v>
      </c>
      <c r="O54" s="24">
        <f t="shared" si="35"/>
        <v>2.4202737908600676</v>
      </c>
      <c r="P54" s="24">
        <f t="shared" si="35"/>
        <v>2.2153493023361412</v>
      </c>
      <c r="Q54" s="24">
        <f t="shared" si="50"/>
        <v>2.3929335004393719</v>
      </c>
      <c r="R54" s="24">
        <f t="shared" si="50"/>
        <v>2.5424922552432534</v>
      </c>
      <c r="S54" s="24">
        <f t="shared" si="50"/>
        <v>2.7215913343582021</v>
      </c>
      <c r="T54" s="24">
        <f t="shared" si="50"/>
        <v>3.0224692135631144</v>
      </c>
      <c r="U54" s="24">
        <f t="shared" si="50"/>
        <v>2.9121581479085732</v>
      </c>
      <c r="V54" s="24">
        <f t="shared" si="50"/>
        <v>2.4591432965177087</v>
      </c>
      <c r="W54" s="24">
        <f>+W17/W$33*100</f>
        <v>2.5643438243691992</v>
      </c>
      <c r="X54" s="24">
        <f>+X17/X$33*100</f>
        <v>2.3239446305027349</v>
      </c>
      <c r="Y54" s="24">
        <f t="shared" ref="Y54:Z54" si="54">+Y17/Y$33*100</f>
        <v>2.2742070693997385</v>
      </c>
      <c r="Z54" s="24">
        <f t="shared" si="54"/>
        <v>1.919002494405974</v>
      </c>
    </row>
    <row r="55" spans="1:26" ht="15" customHeight="1">
      <c r="A55" s="3" t="s">
        <v>221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>
        <f t="shared" si="51"/>
        <v>1.4392819710103024E-2</v>
      </c>
      <c r="Y55" s="24">
        <f t="shared" ref="Y55:Z55" si="55">+Y18/Y$33*100</f>
        <v>4.1923263852835695E-3</v>
      </c>
      <c r="Z55" s="24">
        <f t="shared" si="55"/>
        <v>1.1165024221822236E-4</v>
      </c>
    </row>
    <row r="56" spans="1:26" ht="15" customHeight="1">
      <c r="A56" s="3" t="s">
        <v>127</v>
      </c>
      <c r="B56" s="24" t="e">
        <f t="shared" ref="B56:B67" si="56">+B19/$B$33*100</f>
        <v>#DIV/0!</v>
      </c>
      <c r="C56" s="24" t="e">
        <f t="shared" ref="C56:D67" si="57">+C19/C$33*100</f>
        <v>#DIV/0!</v>
      </c>
      <c r="D56" s="24">
        <f t="shared" si="57"/>
        <v>0.10599098974824935</v>
      </c>
      <c r="E56" s="24">
        <f t="shared" ref="E56:L56" si="58">+E19/E$33*100</f>
        <v>8.0239204709623368E-2</v>
      </c>
      <c r="F56" s="24">
        <f t="shared" si="58"/>
        <v>7.8894459140970374E-2</v>
      </c>
      <c r="G56" s="24">
        <f t="shared" si="58"/>
        <v>8.7649176992457722E-2</v>
      </c>
      <c r="H56" s="24">
        <f t="shared" si="58"/>
        <v>8.1893413072974694E-2</v>
      </c>
      <c r="I56" s="24">
        <f t="shared" si="58"/>
        <v>8.3389075040062113E-2</v>
      </c>
      <c r="J56" s="24">
        <f t="shared" si="58"/>
        <v>8.2798213370109786E-2</v>
      </c>
      <c r="K56" s="24">
        <f t="shared" si="58"/>
        <v>7.2552464719000981E-2</v>
      </c>
      <c r="L56" s="24">
        <f t="shared" si="58"/>
        <v>6.4996911599487783E-2</v>
      </c>
      <c r="M56" s="24">
        <f t="shared" ref="M56:X56" si="59">+M19/M$33*100</f>
        <v>5.0702138798425334E-2</v>
      </c>
      <c r="N56" s="24">
        <f t="shared" si="59"/>
        <v>5.0836447402585673E-2</v>
      </c>
      <c r="O56" s="24">
        <f t="shared" si="59"/>
        <v>4.8831167000829442E-2</v>
      </c>
      <c r="P56" s="24">
        <f t="shared" si="59"/>
        <v>4.9296266853958846E-2</v>
      </c>
      <c r="Q56" s="24">
        <f t="shared" si="59"/>
        <v>5.5343246791972521E-2</v>
      </c>
      <c r="R56" s="24">
        <f t="shared" si="59"/>
        <v>5.5909718065464624E-2</v>
      </c>
      <c r="S56" s="24">
        <f t="shared" si="59"/>
        <v>6.5442179483210544E-2</v>
      </c>
      <c r="T56" s="24">
        <f t="shared" si="59"/>
        <v>6.1391293888290129E-2</v>
      </c>
      <c r="U56" s="24">
        <f t="shared" si="59"/>
        <v>5.0960817557115956E-2</v>
      </c>
      <c r="V56" s="24">
        <f t="shared" si="59"/>
        <v>4.423929073349249E-2</v>
      </c>
      <c r="W56" s="24">
        <f t="shared" si="59"/>
        <v>4.4309757906230478E-2</v>
      </c>
      <c r="X56" s="24">
        <f t="shared" si="59"/>
        <v>4.1883105356399802E-2</v>
      </c>
      <c r="Y56" s="24">
        <f t="shared" ref="Y56:Z56" si="60">+Y19/Y$33*100</f>
        <v>4.3141963383441381E-2</v>
      </c>
      <c r="Z56" s="24">
        <f t="shared" si="60"/>
        <v>3.6356110122308653E-2</v>
      </c>
    </row>
    <row r="57" spans="1:26" ht="15" customHeight="1">
      <c r="A57" s="3" t="s">
        <v>128</v>
      </c>
      <c r="B57" s="24" t="e">
        <f t="shared" si="56"/>
        <v>#DIV/0!</v>
      </c>
      <c r="C57" s="24" t="e">
        <f t="shared" si="57"/>
        <v>#DIV/0!</v>
      </c>
      <c r="D57" s="24">
        <f t="shared" si="57"/>
        <v>0.21035378421980275</v>
      </c>
      <c r="E57" s="24">
        <f t="shared" ref="E57:L57" si="61">+E20/E$33*100</f>
        <v>0.19056379353551103</v>
      </c>
      <c r="F57" s="24">
        <f t="shared" si="61"/>
        <v>0.39245240744371263</v>
      </c>
      <c r="G57" s="24">
        <f t="shared" si="61"/>
        <v>0.65237137855203897</v>
      </c>
      <c r="H57" s="24">
        <f t="shared" si="61"/>
        <v>0.65437568303736238</v>
      </c>
      <c r="I57" s="24">
        <f t="shared" si="61"/>
        <v>0.71600724324773923</v>
      </c>
      <c r="J57" s="24">
        <f t="shared" si="61"/>
        <v>0.54219538724360117</v>
      </c>
      <c r="K57" s="24">
        <f t="shared" si="61"/>
        <v>0.45706400933399477</v>
      </c>
      <c r="L57" s="24">
        <f t="shared" si="61"/>
        <v>0.40331595951690752</v>
      </c>
      <c r="M57" s="24">
        <f t="shared" ref="M57:X57" si="62">+M20/M$33*100</f>
        <v>0.29444210812627208</v>
      </c>
      <c r="N57" s="24">
        <f t="shared" si="62"/>
        <v>0.36088012521586071</v>
      </c>
      <c r="O57" s="24">
        <f t="shared" si="62"/>
        <v>0.45547995720025886</v>
      </c>
      <c r="P57" s="24">
        <f t="shared" si="62"/>
        <v>0.19368298464114114</v>
      </c>
      <c r="Q57" s="24">
        <f t="shared" si="62"/>
        <v>0.24610631683104697</v>
      </c>
      <c r="R57" s="24">
        <f t="shared" si="62"/>
        <v>0.33646694405306676</v>
      </c>
      <c r="S57" s="24">
        <f t="shared" si="62"/>
        <v>0.46403207685654957</v>
      </c>
      <c r="T57" s="24">
        <f t="shared" si="62"/>
        <v>0.50613711183456978</v>
      </c>
      <c r="U57" s="24">
        <f t="shared" si="62"/>
        <v>0.50938531485297966</v>
      </c>
      <c r="V57" s="24">
        <f t="shared" si="62"/>
        <v>0.46038187053054669</v>
      </c>
      <c r="W57" s="24">
        <f t="shared" si="62"/>
        <v>0.39331583298090722</v>
      </c>
      <c r="X57" s="24">
        <f t="shared" si="62"/>
        <v>0.30525571402938501</v>
      </c>
      <c r="Y57" s="24">
        <f t="shared" ref="Y57:Z57" si="63">+Y20/Y$33*100</f>
        <v>0.31933177567283993</v>
      </c>
      <c r="Z57" s="24">
        <f t="shared" si="63"/>
        <v>0.27132404487055756</v>
      </c>
    </row>
    <row r="58" spans="1:26" ht="15" customHeight="1">
      <c r="A58" s="3" t="s">
        <v>129</v>
      </c>
      <c r="B58" s="24" t="e">
        <f t="shared" si="56"/>
        <v>#DIV/0!</v>
      </c>
      <c r="C58" s="24" t="e">
        <f t="shared" si="57"/>
        <v>#DIV/0!</v>
      </c>
      <c r="D58" s="24">
        <f t="shared" si="57"/>
        <v>0.87343631065423155</v>
      </c>
      <c r="E58" s="24">
        <f t="shared" ref="E58:L58" si="64">+E21/E$33*100</f>
        <v>0.67923540293258233</v>
      </c>
      <c r="F58" s="24">
        <f t="shared" si="64"/>
        <v>0.71768836518900803</v>
      </c>
      <c r="G58" s="24">
        <f t="shared" si="64"/>
        <v>1.1032104156473581</v>
      </c>
      <c r="H58" s="24">
        <f t="shared" si="64"/>
        <v>1.0675587153232262</v>
      </c>
      <c r="I58" s="24">
        <f t="shared" si="64"/>
        <v>1.0076260873519509</v>
      </c>
      <c r="J58" s="24">
        <f t="shared" si="64"/>
        <v>0.99328320415105542</v>
      </c>
      <c r="K58" s="24">
        <f t="shared" si="64"/>
        <v>0.99154423323534258</v>
      </c>
      <c r="L58" s="24">
        <f t="shared" si="64"/>
        <v>0.94297882381770282</v>
      </c>
      <c r="M58" s="24">
        <f t="shared" ref="M58:X58" si="65">+M21/M$33*100</f>
        <v>0.87368763653432391</v>
      </c>
      <c r="N58" s="24">
        <f t="shared" si="65"/>
        <v>0.83730339515184837</v>
      </c>
      <c r="O58" s="24">
        <f t="shared" si="65"/>
        <v>0.8326122368117812</v>
      </c>
      <c r="P58" s="24">
        <f t="shared" si="65"/>
        <v>0.90785560200431914</v>
      </c>
      <c r="Q58" s="24">
        <f t="shared" si="65"/>
        <v>1.2781416293097061</v>
      </c>
      <c r="R58" s="24">
        <f t="shared" si="65"/>
        <v>1.4598262155537878</v>
      </c>
      <c r="S58" s="24">
        <f t="shared" si="65"/>
        <v>1.5479818533146856</v>
      </c>
      <c r="T58" s="24">
        <f t="shared" si="65"/>
        <v>1.3638282496410195</v>
      </c>
      <c r="U58" s="24">
        <f t="shared" si="65"/>
        <v>1.1869004698461092</v>
      </c>
      <c r="V58" s="24">
        <f t="shared" si="65"/>
        <v>0.68313915448404472</v>
      </c>
      <c r="W58" s="24">
        <f t="shared" si="65"/>
        <v>0.75486744192060107</v>
      </c>
      <c r="X58" s="24">
        <f t="shared" si="65"/>
        <v>0.66258145136554281</v>
      </c>
      <c r="Y58" s="24">
        <f t="shared" ref="Y58:Z58" si="66">+Y21/Y$33*100</f>
        <v>0.73719947072691849</v>
      </c>
      <c r="Z58" s="24">
        <f t="shared" si="66"/>
        <v>0.63570856663000352</v>
      </c>
    </row>
    <row r="59" spans="1:26" ht="15" customHeight="1">
      <c r="A59" s="4" t="s">
        <v>130</v>
      </c>
      <c r="B59" s="24" t="e">
        <f t="shared" si="56"/>
        <v>#DIV/0!</v>
      </c>
      <c r="C59" s="24" t="e">
        <f t="shared" si="57"/>
        <v>#DIV/0!</v>
      </c>
      <c r="D59" s="24">
        <f t="shared" si="57"/>
        <v>0.15481423422584062</v>
      </c>
      <c r="E59" s="24">
        <f t="shared" ref="E59:L59" si="67">+E22/E$33*100</f>
        <v>0.12847598877203792</v>
      </c>
      <c r="F59" s="24">
        <f t="shared" si="67"/>
        <v>0.12852599927182179</v>
      </c>
      <c r="G59" s="24">
        <f t="shared" si="67"/>
        <v>0.17039519658203831</v>
      </c>
      <c r="H59" s="24">
        <f t="shared" si="67"/>
        <v>0.17359454211774375</v>
      </c>
      <c r="I59" s="24">
        <f t="shared" si="67"/>
        <v>0.15993756410620166</v>
      </c>
      <c r="J59" s="24">
        <f t="shared" si="67"/>
        <v>0.15872447038679072</v>
      </c>
      <c r="K59" s="24">
        <f t="shared" si="67"/>
        <v>0.1496566651451389</v>
      </c>
      <c r="L59" s="24">
        <f t="shared" si="67"/>
        <v>0.14685392432816599</v>
      </c>
      <c r="M59" s="24">
        <f t="shared" ref="M59:X59" si="68">+M22/M$33*100</f>
        <v>0.15511025404544312</v>
      </c>
      <c r="N59" s="24">
        <f t="shared" si="68"/>
        <v>0.15254104563613405</v>
      </c>
      <c r="O59" s="24">
        <f t="shared" si="68"/>
        <v>0.14750247559122306</v>
      </c>
      <c r="P59" s="24">
        <f t="shared" si="68"/>
        <v>0.13669994288340423</v>
      </c>
      <c r="Q59" s="24">
        <f t="shared" si="68"/>
        <v>0.15211320632262693</v>
      </c>
      <c r="R59" s="24">
        <f t="shared" si="68"/>
        <v>0.17543304380852479</v>
      </c>
      <c r="S59" s="24">
        <f t="shared" si="68"/>
        <v>0.18513866884337021</v>
      </c>
      <c r="T59" s="24">
        <f t="shared" si="68"/>
        <v>0.18396251883771197</v>
      </c>
      <c r="U59" s="24">
        <f t="shared" si="68"/>
        <v>0.16883556574771907</v>
      </c>
      <c r="V59" s="24">
        <f t="shared" si="68"/>
        <v>0.14517298256379146</v>
      </c>
      <c r="W59" s="24">
        <f t="shared" si="68"/>
        <v>0.1487947028485202</v>
      </c>
      <c r="X59" s="24">
        <f t="shared" si="68"/>
        <v>0.13652389096127723</v>
      </c>
      <c r="Y59" s="24">
        <f t="shared" ref="Y59:Z59" si="69">+Y22/Y$33*100</f>
        <v>0.14444026836738624</v>
      </c>
      <c r="Z59" s="24">
        <f t="shared" si="69"/>
        <v>0.12552278481383647</v>
      </c>
    </row>
    <row r="60" spans="1:26" ht="15" customHeight="1">
      <c r="A60" s="3" t="s">
        <v>131</v>
      </c>
      <c r="B60" s="24" t="e">
        <f t="shared" si="56"/>
        <v>#DIV/0!</v>
      </c>
      <c r="C60" s="24" t="e">
        <f t="shared" si="57"/>
        <v>#DIV/0!</v>
      </c>
      <c r="D60" s="24">
        <f t="shared" si="57"/>
        <v>2.9764088072700727</v>
      </c>
      <c r="E60" s="24">
        <f t="shared" ref="E60:L60" si="70">+E23/E$33*100</f>
        <v>2.894604267530565</v>
      </c>
      <c r="F60" s="24">
        <f t="shared" si="70"/>
        <v>2.9169393091472933</v>
      </c>
      <c r="G60" s="24">
        <f t="shared" si="70"/>
        <v>2.8358689013050991</v>
      </c>
      <c r="H60" s="24">
        <f t="shared" si="70"/>
        <v>3.1235037141393964</v>
      </c>
      <c r="I60" s="24">
        <f t="shared" si="70"/>
        <v>4.1211226800793979</v>
      </c>
      <c r="J60" s="24">
        <f t="shared" si="70"/>
        <v>3.5522697934002436</v>
      </c>
      <c r="K60" s="24">
        <f t="shared" si="70"/>
        <v>4.0512650246280106</v>
      </c>
      <c r="L60" s="24">
        <f t="shared" si="70"/>
        <v>6.7171620295861612</v>
      </c>
      <c r="M60" s="24">
        <f t="shared" ref="M60:X60" si="71">+M23/M$33*100</f>
        <v>2.7467289528357877</v>
      </c>
      <c r="N60" s="24">
        <f t="shared" si="71"/>
        <v>3.7585999512401269</v>
      </c>
      <c r="O60" s="24">
        <f t="shared" si="71"/>
        <v>3.2758842421071361</v>
      </c>
      <c r="P60" s="24">
        <f t="shared" si="71"/>
        <v>3.9125387473554452</v>
      </c>
      <c r="Q60" s="24">
        <f t="shared" si="71"/>
        <v>5.1072388417891883</v>
      </c>
      <c r="R60" s="24">
        <f t="shared" si="71"/>
        <v>5.1772746734020343</v>
      </c>
      <c r="S60" s="24">
        <f t="shared" si="71"/>
        <v>3.9635624214546894</v>
      </c>
      <c r="T60" s="24">
        <f t="shared" si="71"/>
        <v>4.5623626982271075</v>
      </c>
      <c r="U60" s="24">
        <f t="shared" si="71"/>
        <v>6.1230425168106626</v>
      </c>
      <c r="V60" s="24">
        <f t="shared" si="71"/>
        <v>12.441441273839319</v>
      </c>
      <c r="W60" s="24">
        <f t="shared" si="71"/>
        <v>9.9621882280517795</v>
      </c>
      <c r="X60" s="24">
        <f t="shared" si="71"/>
        <v>7.7149831492065237</v>
      </c>
      <c r="Y60" s="24">
        <f t="shared" ref="Y60:Z60" si="72">+Y23/Y$33*100</f>
        <v>7.1226487833072616</v>
      </c>
      <c r="Z60" s="24">
        <f t="shared" si="72"/>
        <v>9.0834589747465291</v>
      </c>
    </row>
    <row r="61" spans="1:26" ht="15" customHeight="1">
      <c r="A61" s="3" t="s">
        <v>132</v>
      </c>
      <c r="B61" s="24" t="e">
        <f t="shared" si="56"/>
        <v>#DIV/0!</v>
      </c>
      <c r="C61" s="24" t="e">
        <f t="shared" si="57"/>
        <v>#DIV/0!</v>
      </c>
      <c r="D61" s="24">
        <f t="shared" si="57"/>
        <v>4.8672410276264033</v>
      </c>
      <c r="E61" s="24">
        <f t="shared" ref="E61:L61" si="73">+E24/E$33*100</f>
        <v>7.236968339709926</v>
      </c>
      <c r="F61" s="24">
        <f t="shared" si="73"/>
        <v>5.8819485641395151</v>
      </c>
      <c r="G61" s="24">
        <f t="shared" si="73"/>
        <v>9.0954827043217978</v>
      </c>
      <c r="H61" s="24">
        <f t="shared" si="73"/>
        <v>6.1267969136762606</v>
      </c>
      <c r="I61" s="24">
        <f t="shared" si="73"/>
        <v>5.2266740876659963</v>
      </c>
      <c r="J61" s="24">
        <f t="shared" si="73"/>
        <v>5.1656830645853624</v>
      </c>
      <c r="K61" s="24">
        <f t="shared" si="73"/>
        <v>5.6495849936615246</v>
      </c>
      <c r="L61" s="24">
        <f t="shared" si="73"/>
        <v>4.926570419807792</v>
      </c>
      <c r="M61" s="24">
        <f t="shared" ref="M61:X61" si="74">+M24/M$33*100</f>
        <v>4.490671268589959</v>
      </c>
      <c r="N61" s="24">
        <f t="shared" si="74"/>
        <v>5.1353371802273324</v>
      </c>
      <c r="O61" s="24">
        <f t="shared" si="74"/>
        <v>3.7600318900031917</v>
      </c>
      <c r="P61" s="24">
        <f t="shared" si="74"/>
        <v>5.5069954845391207</v>
      </c>
      <c r="Q61" s="24">
        <f t="shared" si="74"/>
        <v>7.0060062275682666</v>
      </c>
      <c r="R61" s="24">
        <f t="shared" si="74"/>
        <v>7.3091478732917103</v>
      </c>
      <c r="S61" s="24">
        <f t="shared" si="74"/>
        <v>4.4736391455524203</v>
      </c>
      <c r="T61" s="24">
        <f t="shared" si="74"/>
        <v>5.2820146950966329</v>
      </c>
      <c r="U61" s="24">
        <f t="shared" si="74"/>
        <v>5.7657224986623712</v>
      </c>
      <c r="V61" s="24">
        <f t="shared" si="74"/>
        <v>4.9146919535887896</v>
      </c>
      <c r="W61" s="24">
        <f t="shared" si="74"/>
        <v>5.5267914713725768</v>
      </c>
      <c r="X61" s="24">
        <f t="shared" si="74"/>
        <v>7.05361709150539</v>
      </c>
      <c r="Y61" s="24">
        <f t="shared" ref="Y61:Z61" si="75">+Y24/Y$33*100</f>
        <v>6.3791120750211929</v>
      </c>
      <c r="Z61" s="24">
        <f t="shared" si="75"/>
        <v>4.372991080680837</v>
      </c>
    </row>
    <row r="62" spans="1:26" ht="15" customHeight="1">
      <c r="A62" s="3" t="s">
        <v>133</v>
      </c>
      <c r="B62" s="24" t="e">
        <f t="shared" si="56"/>
        <v>#DIV/0!</v>
      </c>
      <c r="C62" s="24" t="e">
        <f t="shared" si="57"/>
        <v>#DIV/0!</v>
      </c>
      <c r="D62" s="24">
        <f t="shared" si="57"/>
        <v>1.7079768452540594</v>
      </c>
      <c r="E62" s="24">
        <f t="shared" ref="E62:L62" si="76">+E25/E$33*100</f>
        <v>1.095802259927011</v>
      </c>
      <c r="F62" s="24">
        <f t="shared" si="76"/>
        <v>0.50342744484983659</v>
      </c>
      <c r="G62" s="24">
        <f t="shared" si="76"/>
        <v>1.1348294947966813</v>
      </c>
      <c r="H62" s="24">
        <f t="shared" si="76"/>
        <v>0.70479505934784981</v>
      </c>
      <c r="I62" s="24">
        <f t="shared" si="76"/>
        <v>0.40781163824649352</v>
      </c>
      <c r="J62" s="24">
        <f t="shared" si="76"/>
        <v>0.2655646857842261</v>
      </c>
      <c r="K62" s="24">
        <f t="shared" si="76"/>
        <v>0.20640653130024919</v>
      </c>
      <c r="L62" s="24">
        <f t="shared" si="76"/>
        <v>0.1365214399922646</v>
      </c>
      <c r="M62" s="24">
        <f t="shared" ref="M62:X62" si="77">+M25/M$33*100</f>
        <v>0.15169380133343985</v>
      </c>
      <c r="N62" s="24">
        <f t="shared" si="77"/>
        <v>0.34274576418419311</v>
      </c>
      <c r="O62" s="24">
        <f t="shared" si="77"/>
        <v>5.0096389104163488E-2</v>
      </c>
      <c r="P62" s="24">
        <f t="shared" si="77"/>
        <v>5.0112430212468098E-2</v>
      </c>
      <c r="Q62" s="24">
        <f t="shared" si="77"/>
        <v>6.7451600086598951E-2</v>
      </c>
      <c r="R62" s="24">
        <f t="shared" si="77"/>
        <v>3.6797811330178273E-2</v>
      </c>
      <c r="S62" s="24">
        <f t="shared" si="77"/>
        <v>9.1736612077961618E-2</v>
      </c>
      <c r="T62" s="24">
        <f t="shared" si="77"/>
        <v>8.6466611110267794E-2</v>
      </c>
      <c r="U62" s="24">
        <f t="shared" si="77"/>
        <v>0.17533567002796344</v>
      </c>
      <c r="V62" s="24">
        <f t="shared" si="77"/>
        <v>9.2530433825683323E-2</v>
      </c>
      <c r="W62" s="24">
        <f t="shared" si="77"/>
        <v>0.11646326052085654</v>
      </c>
      <c r="X62" s="24">
        <f t="shared" si="77"/>
        <v>6.5727210009470474E-2</v>
      </c>
      <c r="Y62" s="24">
        <f t="shared" ref="Y62:Z62" si="78">+Y25/Y$33*100</f>
        <v>0.22519942392885653</v>
      </c>
      <c r="Z62" s="24">
        <f t="shared" si="78"/>
        <v>0.11384137822175497</v>
      </c>
    </row>
    <row r="63" spans="1:26" ht="15" customHeight="1">
      <c r="A63" s="3" t="s">
        <v>134</v>
      </c>
      <c r="B63" s="24" t="e">
        <f t="shared" si="56"/>
        <v>#DIV/0!</v>
      </c>
      <c r="C63" s="24" t="e">
        <f t="shared" si="57"/>
        <v>#DIV/0!</v>
      </c>
      <c r="D63" s="24">
        <f t="shared" si="57"/>
        <v>1.61914974738098E-2</v>
      </c>
      <c r="E63" s="24">
        <f t="shared" ref="E63:L63" si="79">+E26/E$33*100</f>
        <v>7.1154869436859294E-2</v>
      </c>
      <c r="F63" s="24">
        <f t="shared" si="79"/>
        <v>0.49166456615261356</v>
      </c>
      <c r="G63" s="24">
        <f t="shared" si="79"/>
        <v>8.611955951207298E-3</v>
      </c>
      <c r="H63" s="24">
        <f t="shared" si="79"/>
        <v>2.9240395443859049E-2</v>
      </c>
      <c r="I63" s="24">
        <f t="shared" si="79"/>
        <v>9.7944753717528112E-3</v>
      </c>
      <c r="J63" s="24">
        <f t="shared" si="79"/>
        <v>9.4514012883835184E-3</v>
      </c>
      <c r="K63" s="24">
        <f t="shared" si="79"/>
        <v>7.3782167510848462E-3</v>
      </c>
      <c r="L63" s="24">
        <f t="shared" si="79"/>
        <v>4.677543584495898E-3</v>
      </c>
      <c r="M63" s="24">
        <f t="shared" ref="M63:X63" si="80">+M26/M$33*100</f>
        <v>3.6310125441580644E-3</v>
      </c>
      <c r="N63" s="24">
        <f t="shared" si="80"/>
        <v>6.9906059571375996E-3</v>
      </c>
      <c r="O63" s="24">
        <f t="shared" si="80"/>
        <v>2.1108389015117482E-2</v>
      </c>
      <c r="P63" s="24">
        <f t="shared" si="80"/>
        <v>4.9414981524287466E-3</v>
      </c>
      <c r="Q63" s="24">
        <f t="shared" si="80"/>
        <v>0.19008500225457539</v>
      </c>
      <c r="R63" s="24">
        <f t="shared" si="80"/>
        <v>4.6449411182847906E-2</v>
      </c>
      <c r="S63" s="24">
        <f t="shared" si="80"/>
        <v>1.7634120220026795E-2</v>
      </c>
      <c r="T63" s="24">
        <f t="shared" si="80"/>
        <v>5.7644407406845198E-3</v>
      </c>
      <c r="U63" s="24">
        <f t="shared" si="80"/>
        <v>0.12311197506782859</v>
      </c>
      <c r="V63" s="24">
        <f t="shared" si="80"/>
        <v>7.8829812426037937E-3</v>
      </c>
      <c r="W63" s="24">
        <f t="shared" si="80"/>
        <v>1.6682890777948222E-2</v>
      </c>
      <c r="X63" s="24">
        <f t="shared" si="80"/>
        <v>1.0074973797072116E-2</v>
      </c>
      <c r="Y63" s="24">
        <f t="shared" ref="Y63:Z63" si="81">+Y26/Y$33*100</f>
        <v>1.9060460658672972E-2</v>
      </c>
      <c r="Z63" s="24">
        <f t="shared" si="81"/>
        <v>1.043929764740379E-2</v>
      </c>
    </row>
    <row r="64" spans="1:26" ht="15" customHeight="1">
      <c r="A64" s="3" t="s">
        <v>135</v>
      </c>
      <c r="B64" s="24" t="e">
        <f t="shared" si="56"/>
        <v>#DIV/0!</v>
      </c>
      <c r="C64" s="24" t="e">
        <f t="shared" si="57"/>
        <v>#DIV/0!</v>
      </c>
      <c r="D64" s="24">
        <f t="shared" si="57"/>
        <v>0.7437912617473158</v>
      </c>
      <c r="E64" s="24">
        <f t="shared" ref="E64:L64" si="82">+E27/E$33*100</f>
        <v>3.4352949222538065</v>
      </c>
      <c r="F64" s="24">
        <f t="shared" si="82"/>
        <v>6.9490436508037545</v>
      </c>
      <c r="G64" s="24">
        <f t="shared" si="82"/>
        <v>1.442031164384638</v>
      </c>
      <c r="H64" s="24">
        <f t="shared" si="82"/>
        <v>2.0009365048874104</v>
      </c>
      <c r="I64" s="24">
        <f t="shared" si="82"/>
        <v>3.3969728075047447</v>
      </c>
      <c r="J64" s="24">
        <f t="shared" si="82"/>
        <v>1.0311281901432912</v>
      </c>
      <c r="K64" s="24">
        <f t="shared" si="82"/>
        <v>1.0309497838934998</v>
      </c>
      <c r="L64" s="24">
        <f t="shared" si="82"/>
        <v>1.1474991809935347</v>
      </c>
      <c r="M64" s="24">
        <f t="shared" ref="M64:X64" si="83">+M27/M$33*100</f>
        <v>2.8965577340897282</v>
      </c>
      <c r="N64" s="24">
        <f t="shared" si="83"/>
        <v>0.79256985771184318</v>
      </c>
      <c r="O64" s="24">
        <f t="shared" si="83"/>
        <v>4.5496746217106026</v>
      </c>
      <c r="P64" s="24">
        <f t="shared" si="83"/>
        <v>4.9317338707942175</v>
      </c>
      <c r="Q64" s="24">
        <f t="shared" si="83"/>
        <v>3.7789363408976104</v>
      </c>
      <c r="R64" s="24">
        <f t="shared" si="83"/>
        <v>0.90855465640130617</v>
      </c>
      <c r="S64" s="24">
        <f t="shared" si="83"/>
        <v>2.2450390321454337</v>
      </c>
      <c r="T64" s="24">
        <f t="shared" si="83"/>
        <v>0.17108860118351654</v>
      </c>
      <c r="U64" s="24">
        <f t="shared" si="83"/>
        <v>0.65030757564867792</v>
      </c>
      <c r="V64" s="24">
        <f t="shared" si="83"/>
        <v>5.7284678732252656</v>
      </c>
      <c r="W64" s="24">
        <f t="shared" si="83"/>
        <v>0.50672612448939935</v>
      </c>
      <c r="X64" s="24">
        <f t="shared" si="83"/>
        <v>2.2009819741127545</v>
      </c>
      <c r="Y64" s="24">
        <f t="shared" ref="Y64:Z64" si="84">+Y27/Y$33*100</f>
        <v>5.1627849461684168</v>
      </c>
      <c r="Z64" s="24">
        <f t="shared" si="84"/>
        <v>10.047530903740325</v>
      </c>
    </row>
    <row r="65" spans="1:26" ht="15" customHeight="1">
      <c r="A65" s="3" t="s">
        <v>136</v>
      </c>
      <c r="B65" s="24" t="e">
        <f t="shared" si="56"/>
        <v>#DIV/0!</v>
      </c>
      <c r="C65" s="24" t="e">
        <f t="shared" si="57"/>
        <v>#DIV/0!</v>
      </c>
      <c r="D65" s="24">
        <f t="shared" si="57"/>
        <v>3.9663515355012149</v>
      </c>
      <c r="E65" s="24">
        <f t="shared" ref="E65:L65" si="85">+E28/E$33*100</f>
        <v>1.8641366850500682</v>
      </c>
      <c r="F65" s="24">
        <f t="shared" si="85"/>
        <v>3.3455969406331074</v>
      </c>
      <c r="G65" s="24">
        <f t="shared" si="85"/>
        <v>3.7387832416785143</v>
      </c>
      <c r="H65" s="24">
        <f t="shared" si="85"/>
        <v>3.3306637935270702</v>
      </c>
      <c r="I65" s="24">
        <f t="shared" si="85"/>
        <v>2.6236173562767622</v>
      </c>
      <c r="J65" s="24">
        <f t="shared" si="85"/>
        <v>3.3014729221291175</v>
      </c>
      <c r="K65" s="24">
        <f t="shared" si="85"/>
        <v>3.4031932995513792</v>
      </c>
      <c r="L65" s="24">
        <f t="shared" si="85"/>
        <v>4.2736342052705094</v>
      </c>
      <c r="M65" s="24">
        <f t="shared" ref="M65:X65" si="86">+M28/M$33*100</f>
        <v>4.0559730486443453</v>
      </c>
      <c r="N65" s="24">
        <f t="shared" si="86"/>
        <v>4.9074370853389713</v>
      </c>
      <c r="O65" s="24">
        <f t="shared" si="86"/>
        <v>3.649413041044606</v>
      </c>
      <c r="P65" s="24">
        <f t="shared" si="86"/>
        <v>3.4583809366795242</v>
      </c>
      <c r="Q65" s="24">
        <f t="shared" si="86"/>
        <v>4.0828721530637928</v>
      </c>
      <c r="R65" s="24">
        <f t="shared" si="86"/>
        <v>3.8578574978670837</v>
      </c>
      <c r="S65" s="24">
        <f t="shared" si="86"/>
        <v>5.7471165274420217</v>
      </c>
      <c r="T65" s="24">
        <f t="shared" si="86"/>
        <v>5.9998989301390129</v>
      </c>
      <c r="U65" s="24">
        <f t="shared" si="86"/>
        <v>5.0780857527185761</v>
      </c>
      <c r="V65" s="24">
        <f t="shared" si="86"/>
        <v>6.1580115211347461</v>
      </c>
      <c r="W65" s="24">
        <f t="shared" si="86"/>
        <v>6.4315046382607086</v>
      </c>
      <c r="X65" s="24">
        <f t="shared" si="86"/>
        <v>5.7106230843556771</v>
      </c>
      <c r="Y65" s="24">
        <f t="shared" ref="Y65:Z65" si="87">+Y28/Y$33*100</f>
        <v>5.5550762004068508</v>
      </c>
      <c r="Z65" s="24">
        <f t="shared" si="87"/>
        <v>4.9199237484670766</v>
      </c>
    </row>
    <row r="66" spans="1:26" ht="15" customHeight="1">
      <c r="A66" s="3" t="s">
        <v>137</v>
      </c>
      <c r="B66" s="24" t="e">
        <f t="shared" si="56"/>
        <v>#DIV/0!</v>
      </c>
      <c r="C66" s="24" t="e">
        <f t="shared" si="57"/>
        <v>#DIV/0!</v>
      </c>
      <c r="D66" s="24">
        <f t="shared" si="57"/>
        <v>3.3505318997375437</v>
      </c>
      <c r="E66" s="24">
        <f t="shared" ref="E66:L66" si="88">+E29/E$33*100</f>
        <v>2.2841749325194503</v>
      </c>
      <c r="F66" s="24">
        <f t="shared" si="88"/>
        <v>1.7387164204185241</v>
      </c>
      <c r="G66" s="24">
        <f t="shared" si="88"/>
        <v>1.5109268119942965</v>
      </c>
      <c r="H66" s="24">
        <f t="shared" si="88"/>
        <v>1.2665152393224837</v>
      </c>
      <c r="I66" s="24">
        <f t="shared" si="88"/>
        <v>1.2918602079615871</v>
      </c>
      <c r="J66" s="24">
        <f t="shared" si="88"/>
        <v>2.6125839107220634</v>
      </c>
      <c r="K66" s="24">
        <f t="shared" si="88"/>
        <v>2.8646018304951975</v>
      </c>
      <c r="L66" s="24">
        <f t="shared" si="88"/>
        <v>1.5840815512270436</v>
      </c>
      <c r="M66" s="24">
        <f t="shared" ref="M66:X66" si="89">+M29/M$33*100</f>
        <v>1.1971448358089138</v>
      </c>
      <c r="N66" s="24">
        <f t="shared" si="89"/>
        <v>1.6193477146425137</v>
      </c>
      <c r="O66" s="24">
        <f t="shared" si="89"/>
        <v>1.2557089143545535</v>
      </c>
      <c r="P66" s="24">
        <f t="shared" si="89"/>
        <v>1.5669891303363912</v>
      </c>
      <c r="Q66" s="24">
        <f t="shared" si="89"/>
        <v>1.8959743922857843</v>
      </c>
      <c r="R66" s="24">
        <f t="shared" si="89"/>
        <v>1.7848329716736846</v>
      </c>
      <c r="S66" s="24">
        <f t="shared" si="89"/>
        <v>1.9231379642622999</v>
      </c>
      <c r="T66" s="24">
        <f t="shared" si="89"/>
        <v>1.3439985734930648</v>
      </c>
      <c r="U66" s="24">
        <f t="shared" si="89"/>
        <v>1.4643806357064841</v>
      </c>
      <c r="V66" s="24">
        <f t="shared" si="89"/>
        <v>1.2370762464018132</v>
      </c>
      <c r="W66" s="24">
        <f t="shared" si="89"/>
        <v>1.2410402449715683</v>
      </c>
      <c r="X66" s="24">
        <f t="shared" si="89"/>
        <v>2.2198205759110894</v>
      </c>
      <c r="Y66" s="24">
        <f t="shared" ref="Y66:Z66" si="90">+Y29/Y$33*100</f>
        <v>2.3785602478737347</v>
      </c>
      <c r="Z66" s="24">
        <f t="shared" si="90"/>
        <v>1.9752881727642353</v>
      </c>
    </row>
    <row r="67" spans="1:26" ht="15" customHeight="1">
      <c r="A67" s="3" t="s">
        <v>138</v>
      </c>
      <c r="B67" s="24" t="e">
        <f t="shared" si="56"/>
        <v>#DIV/0!</v>
      </c>
      <c r="C67" s="24" t="e">
        <f t="shared" si="57"/>
        <v>#DIV/0!</v>
      </c>
      <c r="D67" s="24">
        <f t="shared" si="57"/>
        <v>2.1220359496471568</v>
      </c>
      <c r="E67" s="24">
        <f t="shared" ref="E67:L67" si="91">+E30/E$33*100</f>
        <v>16.777731012832572</v>
      </c>
      <c r="F67" s="24">
        <f t="shared" si="91"/>
        <v>15.10502994611651</v>
      </c>
      <c r="G67" s="24">
        <f t="shared" si="91"/>
        <v>3.2080059759850057</v>
      </c>
      <c r="H67" s="24">
        <f t="shared" si="91"/>
        <v>5.5373998871808077</v>
      </c>
      <c r="I67" s="24">
        <f t="shared" si="91"/>
        <v>6.3255986775903565</v>
      </c>
      <c r="J67" s="24">
        <f t="shared" si="91"/>
        <v>3.6939226702098917</v>
      </c>
      <c r="K67" s="24">
        <f t="shared" si="91"/>
        <v>6.1099710359108084</v>
      </c>
      <c r="L67" s="24">
        <f t="shared" si="91"/>
        <v>5.8312213118659679</v>
      </c>
      <c r="M67" s="24">
        <f t="shared" ref="M67:X67" si="92">+M30/M$33*100</f>
        <v>12.589710766744414</v>
      </c>
      <c r="N67" s="24">
        <f t="shared" si="92"/>
        <v>16.286051157286096</v>
      </c>
      <c r="O67" s="24">
        <f t="shared" si="92"/>
        <v>19.394253297144779</v>
      </c>
      <c r="P67" s="24">
        <f t="shared" si="92"/>
        <v>25.025052505272789</v>
      </c>
      <c r="Q67" s="24">
        <f t="shared" si="92"/>
        <v>17.053404780151858</v>
      </c>
      <c r="R67" s="24">
        <f t="shared" si="92"/>
        <v>13.79396216781541</v>
      </c>
      <c r="S67" s="24">
        <f t="shared" si="92"/>
        <v>4.847423713816255</v>
      </c>
      <c r="T67" s="24">
        <f t="shared" si="92"/>
        <v>5.0310693748521658</v>
      </c>
      <c r="U67" s="24">
        <f t="shared" si="92"/>
        <v>3.8585733311121548</v>
      </c>
      <c r="V67" s="24">
        <f t="shared" si="92"/>
        <v>5.0860994977279672</v>
      </c>
      <c r="W67" s="24">
        <f t="shared" si="92"/>
        <v>7.9260414086031998</v>
      </c>
      <c r="X67" s="24">
        <f t="shared" si="92"/>
        <v>8.7593421393934996</v>
      </c>
      <c r="Y67" s="24">
        <f t="shared" ref="Y67:Z67" si="93">+Y30/Y$33*100</f>
        <v>6.4419807214733726</v>
      </c>
      <c r="Z67" s="24">
        <f t="shared" si="93"/>
        <v>12.557665605570678</v>
      </c>
    </row>
    <row r="68" spans="1:26" ht="15" customHeight="1">
      <c r="A68" s="3" t="s">
        <v>190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>
        <f t="shared" ref="N68:X68" si="94">+N31/N$33*100</f>
        <v>0.3899521690376076</v>
      </c>
      <c r="O68" s="24">
        <f t="shared" si="94"/>
        <v>0.40198828852765461</v>
      </c>
      <c r="P68" s="24">
        <f t="shared" si="94"/>
        <v>0.49266588186376692</v>
      </c>
      <c r="Q68" s="24">
        <f t="shared" si="94"/>
        <v>0.57797206393016809</v>
      </c>
      <c r="R68" s="24">
        <f t="shared" si="94"/>
        <v>0.39302010210870936</v>
      </c>
      <c r="S68" s="24">
        <f t="shared" si="94"/>
        <v>0.32525155072493867</v>
      </c>
      <c r="T68" s="24">
        <f t="shared" si="94"/>
        <v>0</v>
      </c>
      <c r="U68" s="24">
        <f t="shared" si="94"/>
        <v>0</v>
      </c>
      <c r="V68" s="24">
        <f t="shared" si="94"/>
        <v>0</v>
      </c>
      <c r="W68" s="24">
        <f t="shared" si="94"/>
        <v>0</v>
      </c>
      <c r="X68" s="24">
        <f t="shared" si="94"/>
        <v>0</v>
      </c>
      <c r="Y68" s="24">
        <f t="shared" ref="Y68:Z68" si="95">+Y31/Y$33*100</f>
        <v>0</v>
      </c>
      <c r="Z68" s="24">
        <f t="shared" si="95"/>
        <v>0</v>
      </c>
    </row>
    <row r="69" spans="1:26" ht="15" customHeight="1">
      <c r="A69" s="3" t="s">
        <v>191</v>
      </c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>
        <f t="shared" ref="N69:X69" si="96">+N32/N$33*100</f>
        <v>1.7199109894544886</v>
      </c>
      <c r="O69" s="24">
        <f t="shared" si="96"/>
        <v>3.4689507288880477</v>
      </c>
      <c r="P69" s="24">
        <f t="shared" si="96"/>
        <v>6.9255170802957826</v>
      </c>
      <c r="Q69" s="24">
        <f t="shared" si="96"/>
        <v>5.3309043438475276</v>
      </c>
      <c r="R69" s="24">
        <f t="shared" si="96"/>
        <v>4.465821337235246</v>
      </c>
      <c r="S69" s="24">
        <f t="shared" si="96"/>
        <v>4.5221721630913159</v>
      </c>
      <c r="T69" s="24">
        <f t="shared" si="96"/>
        <v>4.02421372547927</v>
      </c>
      <c r="U69" s="24">
        <f t="shared" si="96"/>
        <v>3.6431413035383406</v>
      </c>
      <c r="V69" s="24">
        <f t="shared" si="96"/>
        <v>4.729788745562276</v>
      </c>
      <c r="W69" s="24">
        <f t="shared" si="96"/>
        <v>7.5073008500766996</v>
      </c>
      <c r="X69" s="24">
        <f t="shared" si="96"/>
        <v>5.5561401528005714</v>
      </c>
      <c r="Y69" s="24">
        <f t="shared" ref="Y69:Z69" si="97">+Y32/Y$33*100</f>
        <v>5.7107610031099583</v>
      </c>
      <c r="Z69" s="24">
        <f t="shared" si="97"/>
        <v>4.8258863319587793</v>
      </c>
    </row>
    <row r="70" spans="1:26" ht="15" customHeight="1">
      <c r="A70" s="3" t="s">
        <v>0</v>
      </c>
      <c r="B70" s="25" t="e">
        <f t="shared" ref="B70:N70" si="98">SUM(B41:B67)-B53-B54</f>
        <v>#DIV/0!</v>
      </c>
      <c r="C70" s="25" t="e">
        <f t="shared" si="98"/>
        <v>#DIV/0!</v>
      </c>
      <c r="D70" s="25">
        <f t="shared" si="98"/>
        <v>100.00000000000003</v>
      </c>
      <c r="E70" s="25">
        <f t="shared" si="98"/>
        <v>100</v>
      </c>
      <c r="F70" s="25">
        <f t="shared" si="98"/>
        <v>100</v>
      </c>
      <c r="G70" s="25">
        <f t="shared" si="98"/>
        <v>100</v>
      </c>
      <c r="H70" s="25">
        <f t="shared" si="98"/>
        <v>100</v>
      </c>
      <c r="I70" s="25">
        <f t="shared" si="98"/>
        <v>100.00000000000003</v>
      </c>
      <c r="J70" s="25">
        <f t="shared" si="98"/>
        <v>100</v>
      </c>
      <c r="K70" s="25">
        <f t="shared" si="98"/>
        <v>99.999999999999986</v>
      </c>
      <c r="L70" s="25">
        <f t="shared" si="98"/>
        <v>99.999999999999972</v>
      </c>
      <c r="M70" s="25">
        <f t="shared" si="98"/>
        <v>100</v>
      </c>
      <c r="N70" s="25">
        <f t="shared" si="98"/>
        <v>100</v>
      </c>
      <c r="O70" s="25">
        <f t="shared" ref="O70:T70" si="99">SUM(O41:O67)-O53-O54</f>
        <v>100.00000000000001</v>
      </c>
      <c r="P70" s="25">
        <f t="shared" si="99"/>
        <v>100.00000000000001</v>
      </c>
      <c r="Q70" s="25">
        <f t="shared" si="99"/>
        <v>100</v>
      </c>
      <c r="R70" s="25">
        <f t="shared" si="99"/>
        <v>100</v>
      </c>
      <c r="S70" s="25">
        <f t="shared" si="99"/>
        <v>99.999999999999986</v>
      </c>
      <c r="T70" s="25">
        <f t="shared" si="99"/>
        <v>100</v>
      </c>
      <c r="U70" s="25">
        <f>SUM(U41:U67)-U53-U54</f>
        <v>100</v>
      </c>
      <c r="V70" s="25">
        <f>SUM(V41:V67)-V53-V54</f>
        <v>100</v>
      </c>
      <c r="W70" s="25">
        <f>SUM(W41:W67)-W53-W54</f>
        <v>99.999999999999986</v>
      </c>
      <c r="X70" s="25">
        <f>SUM(X41:X67)-X53-X54-X55</f>
        <v>99.999999999999972</v>
      </c>
      <c r="Y70" s="25">
        <f t="shared" ref="Y70:Z70" si="100">SUM(Y41:Y67)-Y53-Y54-Y55</f>
        <v>100.00000000000001</v>
      </c>
      <c r="Z70" s="25">
        <f t="shared" si="100"/>
        <v>99.999999999999986</v>
      </c>
    </row>
    <row r="71" spans="1:26" ht="15" customHeight="1">
      <c r="A71" s="3" t="s">
        <v>1</v>
      </c>
      <c r="B71" s="24" t="e">
        <f>+B34/$B$33*100</f>
        <v>#DIV/0!</v>
      </c>
      <c r="C71" s="24" t="e">
        <f t="shared" ref="C71:D74" si="101">+C34/C$33*100</f>
        <v>#DIV/0!</v>
      </c>
      <c r="D71" s="24">
        <f t="shared" si="101"/>
        <v>79.010866846642543</v>
      </c>
      <c r="E71" s="24">
        <f t="shared" ref="E71:L71" si="102">+E34/E$33*100</f>
        <v>63.341857525499613</v>
      </c>
      <c r="F71" s="24">
        <f t="shared" si="102"/>
        <v>61.828966385834306</v>
      </c>
      <c r="G71" s="24">
        <f t="shared" si="102"/>
        <v>75.099482758801329</v>
      </c>
      <c r="H71" s="24">
        <f t="shared" si="102"/>
        <v>75.984619551996531</v>
      </c>
      <c r="I71" s="24">
        <f t="shared" si="102"/>
        <v>74.712977174597015</v>
      </c>
      <c r="J71" s="24">
        <f t="shared" si="102"/>
        <v>78.673720299955974</v>
      </c>
      <c r="K71" s="24">
        <f t="shared" si="102"/>
        <v>75.078384376093766</v>
      </c>
      <c r="L71" s="24">
        <f t="shared" si="102"/>
        <v>73.885483610009445</v>
      </c>
      <c r="M71" s="24">
        <f t="shared" ref="M71:N74" si="103">+M34/M$33*100</f>
        <v>70.54464858070321</v>
      </c>
      <c r="N71" s="24">
        <f t="shared" si="103"/>
        <v>65.800196117407936</v>
      </c>
      <c r="O71" s="24">
        <f t="shared" ref="O71:P74" si="104">+O34/O$33*100</f>
        <v>62.608234545912588</v>
      </c>
      <c r="P71" s="24">
        <f t="shared" si="104"/>
        <v>54.305016867128749</v>
      </c>
      <c r="Q71" s="24">
        <f t="shared" ref="Q71:R74" si="105">+Q34/Q$33*100</f>
        <v>59.141669509438941</v>
      </c>
      <c r="R71" s="24">
        <f t="shared" si="105"/>
        <v>65.113396733620363</v>
      </c>
      <c r="S71" s="24">
        <f t="shared" ref="S71:T74" si="106">+S34/S$33*100</f>
        <v>74.493557864014278</v>
      </c>
      <c r="T71" s="24">
        <f t="shared" si="106"/>
        <v>75.463408194844249</v>
      </c>
      <c r="U71" s="24">
        <f t="shared" ref="U71:V74" si="107">+U34/U$33*100</f>
        <v>74.896318693798463</v>
      </c>
      <c r="V71" s="24">
        <f t="shared" si="107"/>
        <v>63.045104211435429</v>
      </c>
      <c r="W71" s="24">
        <f t="shared" ref="W71:X74" si="108">+W34/W$33*100</f>
        <v>66.975583755201924</v>
      </c>
      <c r="X71" s="24">
        <f t="shared" si="108"/>
        <v>65.160468745352318</v>
      </c>
      <c r="Y71" s="24">
        <f t="shared" ref="Y71:Z71" si="109">+Y34/Y$33*100</f>
        <v>65.514605626394498</v>
      </c>
      <c r="Z71" s="24">
        <f t="shared" si="109"/>
        <v>55.886305441846758</v>
      </c>
    </row>
    <row r="72" spans="1:26" ht="15" customHeight="1">
      <c r="A72" s="3" t="s">
        <v>174</v>
      </c>
      <c r="B72" s="24" t="e">
        <f>+B35/$B$33*100</f>
        <v>#DIV/0!</v>
      </c>
      <c r="C72" s="24" t="e">
        <f t="shared" si="101"/>
        <v>#DIV/0!</v>
      </c>
      <c r="D72" s="24">
        <f t="shared" si="101"/>
        <v>20.98913315335745</v>
      </c>
      <c r="E72" s="24">
        <f t="shared" ref="E72:L72" si="110">+E35/E$33*100</f>
        <v>36.658142474500394</v>
      </c>
      <c r="F72" s="24">
        <f t="shared" si="110"/>
        <v>38.171033614165694</v>
      </c>
      <c r="G72" s="24">
        <f t="shared" si="110"/>
        <v>24.900517241198674</v>
      </c>
      <c r="H72" s="24">
        <f t="shared" si="110"/>
        <v>24.015380448003469</v>
      </c>
      <c r="I72" s="24">
        <f t="shared" si="110"/>
        <v>25.287022825402982</v>
      </c>
      <c r="J72" s="24">
        <f t="shared" si="110"/>
        <v>21.326279700044029</v>
      </c>
      <c r="K72" s="24">
        <f t="shared" si="110"/>
        <v>24.921615623906231</v>
      </c>
      <c r="L72" s="24">
        <f t="shared" si="110"/>
        <v>26.114516389990545</v>
      </c>
      <c r="M72" s="24">
        <f t="shared" si="103"/>
        <v>29.455351419296782</v>
      </c>
      <c r="N72" s="24">
        <f t="shared" si="103"/>
        <v>34.199803882592064</v>
      </c>
      <c r="O72" s="24">
        <f t="shared" si="104"/>
        <v>37.391765454087412</v>
      </c>
      <c r="P72" s="24">
        <f t="shared" si="104"/>
        <v>45.694983132871251</v>
      </c>
      <c r="Q72" s="24">
        <f t="shared" si="105"/>
        <v>40.858330490561059</v>
      </c>
      <c r="R72" s="24">
        <f t="shared" si="105"/>
        <v>34.886603266379637</v>
      </c>
      <c r="S72" s="24">
        <f t="shared" si="106"/>
        <v>25.506442135985711</v>
      </c>
      <c r="T72" s="24">
        <f t="shared" si="106"/>
        <v>24.536591805155755</v>
      </c>
      <c r="U72" s="24">
        <f t="shared" si="107"/>
        <v>25.103681306201526</v>
      </c>
      <c r="V72" s="24">
        <f t="shared" si="107"/>
        <v>36.954895788564571</v>
      </c>
      <c r="W72" s="24">
        <f t="shared" si="108"/>
        <v>33.024416244798068</v>
      </c>
      <c r="X72" s="24">
        <f t="shared" si="108"/>
        <v>34.839531254647682</v>
      </c>
      <c r="Y72" s="24">
        <f t="shared" ref="Y72:Z72" si="111">+Y35/Y$33*100</f>
        <v>34.485394373605502</v>
      </c>
      <c r="Z72" s="24">
        <f t="shared" si="111"/>
        <v>44.113694558153242</v>
      </c>
    </row>
    <row r="73" spans="1:26" ht="15" customHeight="1">
      <c r="A73" s="3" t="s">
        <v>12</v>
      </c>
      <c r="B73" s="24" t="e">
        <f>+B36/$B$33*100</f>
        <v>#DIV/0!</v>
      </c>
      <c r="C73" s="24" t="e">
        <f t="shared" si="101"/>
        <v>#DIV/0!</v>
      </c>
      <c r="D73" s="24">
        <f t="shared" si="101"/>
        <v>51.586698910963506</v>
      </c>
      <c r="E73" s="24">
        <f t="shared" ref="E73:L73" si="112">+E36/E$33*100</f>
        <v>43.767014778624592</v>
      </c>
      <c r="F73" s="24">
        <f t="shared" si="112"/>
        <v>46.81428824823918</v>
      </c>
      <c r="G73" s="24">
        <f t="shared" si="112"/>
        <v>48.337965839241392</v>
      </c>
      <c r="H73" s="24">
        <f t="shared" si="112"/>
        <v>48.550346478380177</v>
      </c>
      <c r="I73" s="24">
        <f t="shared" si="112"/>
        <v>48.537669280210999</v>
      </c>
      <c r="J73" s="24">
        <f t="shared" si="112"/>
        <v>50.064564885051269</v>
      </c>
      <c r="K73" s="24">
        <f t="shared" si="112"/>
        <v>46.108458685014561</v>
      </c>
      <c r="L73" s="24">
        <f t="shared" si="112"/>
        <v>43.966064770364902</v>
      </c>
      <c r="M73" s="24">
        <f t="shared" si="103"/>
        <v>42.095995389274258</v>
      </c>
      <c r="N73" s="24">
        <f t="shared" si="103"/>
        <v>40.910769749729965</v>
      </c>
      <c r="O73" s="24">
        <f t="shared" si="104"/>
        <v>42.611591388353837</v>
      </c>
      <c r="P73" s="24">
        <f t="shared" si="104"/>
        <v>38.989355300691649</v>
      </c>
      <c r="Q73" s="24">
        <f t="shared" si="105"/>
        <v>42.453791698545267</v>
      </c>
      <c r="R73" s="24">
        <f t="shared" si="105"/>
        <v>41.747656052457401</v>
      </c>
      <c r="S73" s="24">
        <f t="shared" si="106"/>
        <v>50.446731045574012</v>
      </c>
      <c r="T73" s="24">
        <f t="shared" si="106"/>
        <v>51.358553786363295</v>
      </c>
      <c r="U73" s="24">
        <f t="shared" si="107"/>
        <v>50.298401215779506</v>
      </c>
      <c r="V73" s="24">
        <f t="shared" si="107"/>
        <v>47.676365151042646</v>
      </c>
      <c r="W73" s="24">
        <f t="shared" si="108"/>
        <v>43.145242081257358</v>
      </c>
      <c r="X73" s="24">
        <f t="shared" si="108"/>
        <v>44.060051321596681</v>
      </c>
      <c r="Y73" s="24">
        <f t="shared" ref="Y73:Z73" si="113">+Y36/Y$33*100</f>
        <v>47.53054914113369</v>
      </c>
      <c r="Z73" s="24">
        <f t="shared" si="113"/>
        <v>46.558806950171757</v>
      </c>
    </row>
    <row r="74" spans="1:26" ht="15" customHeight="1">
      <c r="A74" s="3" t="s">
        <v>11</v>
      </c>
      <c r="B74" s="24" t="e">
        <f>+B37/$B$33*100</f>
        <v>#DIV/0!</v>
      </c>
      <c r="C74" s="24" t="e">
        <f t="shared" si="101"/>
        <v>#DIV/0!</v>
      </c>
      <c r="D74" s="24">
        <f t="shared" si="101"/>
        <v>48.413301089036501</v>
      </c>
      <c r="E74" s="24">
        <f t="shared" ref="E74:L74" si="114">+E37/E$33*100</f>
        <v>56.232985221375408</v>
      </c>
      <c r="F74" s="24">
        <f t="shared" si="114"/>
        <v>53.18571175176082</v>
      </c>
      <c r="G74" s="24">
        <f t="shared" si="114"/>
        <v>51.662034160758608</v>
      </c>
      <c r="H74" s="24">
        <f t="shared" si="114"/>
        <v>51.449653521619823</v>
      </c>
      <c r="I74" s="24">
        <f t="shared" si="114"/>
        <v>51.462330719788994</v>
      </c>
      <c r="J74" s="24">
        <f t="shared" si="114"/>
        <v>49.935435114948731</v>
      </c>
      <c r="K74" s="24">
        <f t="shared" si="114"/>
        <v>53.891541314985439</v>
      </c>
      <c r="L74" s="24">
        <f t="shared" si="114"/>
        <v>56.033935229635098</v>
      </c>
      <c r="M74" s="24">
        <f t="shared" si="103"/>
        <v>57.904004610725742</v>
      </c>
      <c r="N74" s="24">
        <f t="shared" si="103"/>
        <v>59.089230250270028</v>
      </c>
      <c r="O74" s="24">
        <f t="shared" si="104"/>
        <v>57.388408611646156</v>
      </c>
      <c r="P74" s="24">
        <f t="shared" si="104"/>
        <v>61.010644699308358</v>
      </c>
      <c r="Q74" s="24">
        <f t="shared" si="105"/>
        <v>57.546208301454726</v>
      </c>
      <c r="R74" s="24">
        <f t="shared" si="105"/>
        <v>58.252343947542599</v>
      </c>
      <c r="S74" s="24">
        <f t="shared" si="106"/>
        <v>49.553268954425988</v>
      </c>
      <c r="T74" s="24">
        <f t="shared" si="106"/>
        <v>48.641446213636705</v>
      </c>
      <c r="U74" s="24">
        <f t="shared" si="107"/>
        <v>49.701598784220494</v>
      </c>
      <c r="V74" s="24">
        <f t="shared" si="107"/>
        <v>52.323634848957347</v>
      </c>
      <c r="W74" s="24">
        <f t="shared" si="108"/>
        <v>56.854757918742649</v>
      </c>
      <c r="X74" s="24">
        <f t="shared" si="108"/>
        <v>55.954341498113422</v>
      </c>
      <c r="Y74" s="24">
        <f t="shared" ref="Y74:Z74" si="115">+Y37/Y$33*100</f>
        <v>52.473643185251596</v>
      </c>
      <c r="Z74" s="24">
        <f t="shared" si="115"/>
        <v>53.441304700070468</v>
      </c>
    </row>
    <row r="75" spans="1:26" ht="15" customHeight="1"/>
    <row r="76" spans="1:26" ht="15" customHeight="1"/>
    <row r="77" spans="1:26" ht="15" customHeight="1"/>
    <row r="78" spans="1:26" ht="15" customHeight="1"/>
    <row r="79" spans="1:26" ht="15" customHeight="1"/>
    <row r="80" spans="1:26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</sheetData>
  <phoneticPr fontId="2"/>
  <pageMargins left="0.78740157480314965" right="0.78740157480314965" top="0.39370078740157483" bottom="0.55118110236220474" header="0.51181102362204722" footer="0.35433070866141736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516"/>
  <sheetViews>
    <sheetView view="pageBreakPreview" zoomScale="90" zoomScaleNormal="100" zoomScaleSheetLayoutView="90" workbookViewId="0">
      <pane xSplit="1" ySplit="3" topLeftCell="X4" activePane="bottomRight" state="frozen"/>
      <selection pane="topRight" activeCell="B1" sqref="B1"/>
      <selection pane="bottomLeft" activeCell="A2" sqref="A2"/>
      <selection pane="bottomRight" activeCell="Y14" sqref="Y14"/>
    </sheetView>
  </sheetViews>
  <sheetFormatPr defaultColWidth="9" defaultRowHeight="12"/>
  <cols>
    <col min="1" max="1" width="24.77734375" style="11" customWidth="1"/>
    <col min="2" max="9" width="8.6640625" style="11" customWidth="1"/>
    <col min="10" max="11" width="8.6640625" style="8" customWidth="1"/>
    <col min="12" max="13" width="8.6640625" style="11" customWidth="1"/>
    <col min="14" max="14" width="9.6640625" style="11" customWidth="1"/>
    <col min="15" max="16384" width="9" style="11"/>
  </cols>
  <sheetData>
    <row r="1" spans="1:26" ht="18" customHeight="1">
      <c r="A1" s="28" t="s">
        <v>98</v>
      </c>
      <c r="L1" s="68" t="str">
        <f>財政指標!$M$1</f>
        <v>岩舟町</v>
      </c>
      <c r="W1" s="68" t="str">
        <f>財政指標!$M$1</f>
        <v>岩舟町</v>
      </c>
    </row>
    <row r="2" spans="1:26" ht="18" customHeight="1">
      <c r="M2" s="20" t="s">
        <v>171</v>
      </c>
      <c r="V2" s="20"/>
      <c r="W2" s="20"/>
      <c r="X2" s="20"/>
      <c r="Y2" s="20"/>
      <c r="Z2" s="20" t="s">
        <v>171</v>
      </c>
    </row>
    <row r="3" spans="1:26" s="80" customFormat="1" ht="18" customHeight="1">
      <c r="A3" s="56"/>
      <c r="B3" s="56" t="s">
        <v>10</v>
      </c>
      <c r="C3" s="56" t="s">
        <v>9</v>
      </c>
      <c r="D3" s="56" t="s">
        <v>8</v>
      </c>
      <c r="E3" s="56" t="s">
        <v>7</v>
      </c>
      <c r="F3" s="56" t="s">
        <v>6</v>
      </c>
      <c r="G3" s="56" t="s">
        <v>5</v>
      </c>
      <c r="H3" s="56" t="s">
        <v>4</v>
      </c>
      <c r="I3" s="56" t="s">
        <v>3</v>
      </c>
      <c r="J3" s="55" t="s">
        <v>2</v>
      </c>
      <c r="K3" s="55" t="s">
        <v>83</v>
      </c>
      <c r="L3" s="56" t="s">
        <v>84</v>
      </c>
      <c r="M3" s="56" t="s">
        <v>176</v>
      </c>
      <c r="N3" s="56" t="s">
        <v>184</v>
      </c>
      <c r="O3" s="46" t="s">
        <v>188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210</v>
      </c>
      <c r="U3" s="46" t="s">
        <v>212</v>
      </c>
      <c r="V3" s="46" t="s">
        <v>214</v>
      </c>
      <c r="W3" s="46" t="s">
        <v>218</v>
      </c>
      <c r="X3" s="46" t="s">
        <v>220</v>
      </c>
      <c r="Y3" s="46" t="s">
        <v>222</v>
      </c>
      <c r="Z3" s="46" t="s">
        <v>223</v>
      </c>
    </row>
    <row r="4" spans="1:26" ht="18" customHeight="1">
      <c r="A4" s="12" t="s">
        <v>41</v>
      </c>
      <c r="B4" s="14">
        <f t="shared" ref="B4:J4" si="0">SUM(B5:B8)</f>
        <v>0</v>
      </c>
      <c r="C4" s="14">
        <f t="shared" si="0"/>
        <v>0</v>
      </c>
      <c r="D4" s="14">
        <f t="shared" si="0"/>
        <v>972719</v>
      </c>
      <c r="E4" s="14">
        <f t="shared" si="0"/>
        <v>1079203</v>
      </c>
      <c r="F4" s="14">
        <f t="shared" si="0"/>
        <v>972563</v>
      </c>
      <c r="G4" s="14">
        <f t="shared" si="0"/>
        <v>775488</v>
      </c>
      <c r="H4" s="14">
        <f t="shared" si="0"/>
        <v>826610</v>
      </c>
      <c r="I4" s="14">
        <f t="shared" si="0"/>
        <v>814441</v>
      </c>
      <c r="J4" s="14">
        <f t="shared" si="0"/>
        <v>906295</v>
      </c>
      <c r="K4" s="14">
        <f t="shared" ref="K4:P4" si="1">SUM(K5:K8)</f>
        <v>794682</v>
      </c>
      <c r="L4" s="14">
        <f t="shared" si="1"/>
        <v>765373</v>
      </c>
      <c r="M4" s="14">
        <f t="shared" si="1"/>
        <v>745665</v>
      </c>
      <c r="N4" s="14">
        <f t="shared" si="1"/>
        <v>751372</v>
      </c>
      <c r="O4" s="14">
        <f t="shared" si="1"/>
        <v>705801</v>
      </c>
      <c r="P4" s="14">
        <f t="shared" si="1"/>
        <v>651532</v>
      </c>
      <c r="Q4" s="14">
        <f>SUM(Q5:Q8)</f>
        <v>650905</v>
      </c>
      <c r="R4" s="14">
        <f>SUM(R5:R8)</f>
        <v>687927</v>
      </c>
      <c r="S4" s="14">
        <f>SUM(S5:S8)</f>
        <v>774337</v>
      </c>
      <c r="T4" s="14">
        <f>SUM(T5:T8)</f>
        <v>966497</v>
      </c>
      <c r="U4" s="14">
        <f>SUM(U5:U8)</f>
        <v>980243</v>
      </c>
      <c r="V4" s="14">
        <v>928396</v>
      </c>
      <c r="W4" s="14">
        <v>836732</v>
      </c>
      <c r="X4" s="14">
        <v>850430</v>
      </c>
      <c r="Y4" s="14">
        <v>887668</v>
      </c>
      <c r="Z4" s="14">
        <v>888194</v>
      </c>
    </row>
    <row r="5" spans="1:26" ht="18" customHeight="1">
      <c r="A5" s="12" t="s">
        <v>42</v>
      </c>
      <c r="B5" s="14"/>
      <c r="C5" s="14"/>
      <c r="D5" s="14">
        <v>9679</v>
      </c>
      <c r="E5" s="14">
        <v>9857</v>
      </c>
      <c r="F5" s="14">
        <v>10046</v>
      </c>
      <c r="G5" s="14">
        <v>10209</v>
      </c>
      <c r="H5" s="14">
        <v>10448</v>
      </c>
      <c r="I5" s="14">
        <v>13620</v>
      </c>
      <c r="J5" s="14">
        <v>14680</v>
      </c>
      <c r="K5" s="14">
        <v>14584</v>
      </c>
      <c r="L5" s="14">
        <v>14053</v>
      </c>
      <c r="M5" s="14">
        <v>13771</v>
      </c>
      <c r="N5" s="14">
        <v>14681</v>
      </c>
      <c r="O5" s="14">
        <v>14793</v>
      </c>
      <c r="P5" s="14">
        <v>13529</v>
      </c>
      <c r="Q5" s="14">
        <v>20361</v>
      </c>
      <c r="R5" s="14">
        <v>22628</v>
      </c>
      <c r="S5" s="14">
        <v>25704</v>
      </c>
      <c r="T5" s="14">
        <v>25832</v>
      </c>
      <c r="U5" s="14">
        <v>25735</v>
      </c>
      <c r="V5" s="14">
        <v>27494</v>
      </c>
      <c r="W5" s="14">
        <v>26566</v>
      </c>
      <c r="X5" s="14">
        <v>26197</v>
      </c>
      <c r="Y5" s="14">
        <v>26527</v>
      </c>
      <c r="Z5" s="14">
        <v>25187</v>
      </c>
    </row>
    <row r="6" spans="1:26" ht="18" customHeight="1">
      <c r="A6" s="12" t="s">
        <v>43</v>
      </c>
      <c r="B6" s="15"/>
      <c r="C6" s="15"/>
      <c r="D6" s="15">
        <v>731228</v>
      </c>
      <c r="E6" s="15">
        <v>854774</v>
      </c>
      <c r="F6" s="15">
        <v>774796</v>
      </c>
      <c r="G6" s="15">
        <v>594500</v>
      </c>
      <c r="H6" s="15">
        <v>640891</v>
      </c>
      <c r="I6" s="15">
        <v>631848</v>
      </c>
      <c r="J6" s="15">
        <v>716747</v>
      </c>
      <c r="K6" s="15">
        <v>627853</v>
      </c>
      <c r="L6" s="15">
        <v>597234</v>
      </c>
      <c r="M6" s="15">
        <v>571915</v>
      </c>
      <c r="N6" s="15">
        <v>576368</v>
      </c>
      <c r="O6" s="15">
        <v>561271</v>
      </c>
      <c r="P6" s="15">
        <v>513302</v>
      </c>
      <c r="Q6" s="15">
        <v>486763</v>
      </c>
      <c r="R6" s="15">
        <v>513825</v>
      </c>
      <c r="S6" s="15">
        <v>579684</v>
      </c>
      <c r="T6" s="15">
        <v>789079</v>
      </c>
      <c r="U6" s="15">
        <v>812534</v>
      </c>
      <c r="V6" s="15">
        <v>793225</v>
      </c>
      <c r="W6" s="15">
        <v>696140</v>
      </c>
      <c r="X6" s="15">
        <v>706183</v>
      </c>
      <c r="Y6" s="15">
        <v>740192</v>
      </c>
      <c r="Z6" s="15">
        <v>705401</v>
      </c>
    </row>
    <row r="7" spans="1:26" ht="18" customHeight="1">
      <c r="A7" s="12" t="s">
        <v>44</v>
      </c>
      <c r="B7" s="15"/>
      <c r="C7" s="15"/>
      <c r="D7" s="15">
        <v>30936</v>
      </c>
      <c r="E7" s="15">
        <v>33089</v>
      </c>
      <c r="F7" s="15">
        <v>33993</v>
      </c>
      <c r="G7" s="15">
        <v>42233</v>
      </c>
      <c r="H7" s="15">
        <v>46070</v>
      </c>
      <c r="I7" s="15">
        <v>42419</v>
      </c>
      <c r="J7" s="15">
        <v>42142</v>
      </c>
      <c r="K7" s="15">
        <v>43388</v>
      </c>
      <c r="L7" s="15">
        <v>42050</v>
      </c>
      <c r="M7" s="15">
        <v>44756</v>
      </c>
      <c r="N7" s="15">
        <v>44556</v>
      </c>
      <c r="O7" s="15">
        <v>43220</v>
      </c>
      <c r="P7" s="15">
        <v>45109</v>
      </c>
      <c r="Q7" s="15">
        <v>47134</v>
      </c>
      <c r="R7" s="15">
        <v>46908</v>
      </c>
      <c r="S7" s="15">
        <v>46595</v>
      </c>
      <c r="T7" s="15">
        <v>47000</v>
      </c>
      <c r="U7" s="15">
        <v>46353</v>
      </c>
      <c r="V7" s="15">
        <v>46642</v>
      </c>
      <c r="W7" s="15">
        <v>48149</v>
      </c>
      <c r="X7" s="15">
        <v>47117</v>
      </c>
      <c r="Y7" s="15">
        <v>48185</v>
      </c>
      <c r="Z7" s="15">
        <v>46732</v>
      </c>
    </row>
    <row r="8" spans="1:26" ht="18" customHeight="1">
      <c r="A8" s="12" t="s">
        <v>45</v>
      </c>
      <c r="B8" s="15"/>
      <c r="C8" s="15"/>
      <c r="D8" s="15">
        <v>200876</v>
      </c>
      <c r="E8" s="15">
        <v>181483</v>
      </c>
      <c r="F8" s="15">
        <v>153728</v>
      </c>
      <c r="G8" s="15">
        <v>128546</v>
      </c>
      <c r="H8" s="15">
        <v>129201</v>
      </c>
      <c r="I8" s="15">
        <v>126554</v>
      </c>
      <c r="J8" s="15">
        <v>132726</v>
      </c>
      <c r="K8" s="15">
        <v>108857</v>
      </c>
      <c r="L8" s="15">
        <v>112036</v>
      </c>
      <c r="M8" s="15">
        <v>115223</v>
      </c>
      <c r="N8" s="15">
        <v>115767</v>
      </c>
      <c r="O8" s="15">
        <v>86517</v>
      </c>
      <c r="P8" s="15">
        <v>79592</v>
      </c>
      <c r="Q8" s="15">
        <v>96647</v>
      </c>
      <c r="R8" s="15">
        <v>104566</v>
      </c>
      <c r="S8" s="15">
        <v>122354</v>
      </c>
      <c r="T8" s="15">
        <v>104586</v>
      </c>
      <c r="U8" s="15">
        <v>95621</v>
      </c>
      <c r="V8" s="15">
        <v>61035</v>
      </c>
      <c r="W8" s="15">
        <v>65877</v>
      </c>
      <c r="X8" s="15">
        <v>70933</v>
      </c>
      <c r="Y8" s="15">
        <v>72764</v>
      </c>
      <c r="Z8" s="15">
        <v>110874</v>
      </c>
    </row>
    <row r="9" spans="1:26" ht="18" customHeight="1">
      <c r="A9" s="12" t="s">
        <v>46</v>
      </c>
      <c r="B9" s="14"/>
      <c r="C9" s="14"/>
      <c r="D9" s="14">
        <v>685692</v>
      </c>
      <c r="E9" s="14">
        <v>758253</v>
      </c>
      <c r="F9" s="14">
        <v>798587</v>
      </c>
      <c r="G9" s="14">
        <v>920781</v>
      </c>
      <c r="H9" s="14">
        <v>973394</v>
      </c>
      <c r="I9" s="14">
        <v>1058264</v>
      </c>
      <c r="J9" s="14">
        <v>1046711</v>
      </c>
      <c r="K9" s="14">
        <v>1082166</v>
      </c>
      <c r="L9" s="14">
        <v>1116384</v>
      </c>
      <c r="M9" s="14">
        <v>1076293</v>
      </c>
      <c r="N9" s="14">
        <v>1118456</v>
      </c>
      <c r="O9" s="14">
        <v>1129900</v>
      </c>
      <c r="P9" s="14">
        <v>1089730</v>
      </c>
      <c r="Q9" s="14">
        <v>1125657</v>
      </c>
      <c r="R9" s="14">
        <v>1092206</v>
      </c>
      <c r="S9" s="14">
        <v>1048703</v>
      </c>
      <c r="T9" s="14">
        <v>1074915</v>
      </c>
      <c r="U9" s="14">
        <v>1099614</v>
      </c>
      <c r="V9" s="14">
        <v>1051551</v>
      </c>
      <c r="W9" s="14">
        <v>1041412</v>
      </c>
      <c r="X9" s="14">
        <v>1050100</v>
      </c>
      <c r="Y9" s="14">
        <v>983039</v>
      </c>
      <c r="Z9" s="14">
        <v>976004</v>
      </c>
    </row>
    <row r="10" spans="1:26" ht="18" customHeight="1">
      <c r="A10" s="12" t="s">
        <v>47</v>
      </c>
      <c r="B10" s="14"/>
      <c r="C10" s="14"/>
      <c r="D10" s="14">
        <v>685691</v>
      </c>
      <c r="E10" s="14">
        <v>758252</v>
      </c>
      <c r="F10" s="14">
        <v>798586</v>
      </c>
      <c r="G10" s="14">
        <v>920781</v>
      </c>
      <c r="H10" s="14">
        <v>973394</v>
      </c>
      <c r="I10" s="14">
        <v>1058264</v>
      </c>
      <c r="J10" s="14">
        <v>1046711</v>
      </c>
      <c r="K10" s="14">
        <v>1082166</v>
      </c>
      <c r="L10" s="14">
        <v>1116384</v>
      </c>
      <c r="M10" s="14">
        <v>1076293</v>
      </c>
      <c r="N10" s="14">
        <v>1118456</v>
      </c>
      <c r="O10" s="14">
        <v>1129900</v>
      </c>
      <c r="P10" s="14">
        <v>1089730</v>
      </c>
      <c r="Q10" s="14">
        <v>1125566</v>
      </c>
      <c r="R10" s="14">
        <v>1092067</v>
      </c>
      <c r="S10" s="14">
        <v>1048607</v>
      </c>
      <c r="T10" s="14">
        <v>1074810</v>
      </c>
      <c r="U10" s="14">
        <v>1099614</v>
      </c>
      <c r="V10" s="14">
        <v>1051551</v>
      </c>
      <c r="W10" s="14">
        <v>1041412</v>
      </c>
      <c r="X10" s="14">
        <v>1050100</v>
      </c>
      <c r="Y10" s="14">
        <v>983039</v>
      </c>
      <c r="Z10" s="14">
        <v>976004</v>
      </c>
    </row>
    <row r="11" spans="1:26" ht="18" customHeight="1">
      <c r="A11" s="12" t="s">
        <v>48</v>
      </c>
      <c r="B11" s="14"/>
      <c r="C11" s="14"/>
      <c r="D11" s="14">
        <v>20120</v>
      </c>
      <c r="E11" s="14">
        <v>20788</v>
      </c>
      <c r="F11" s="14">
        <v>21438</v>
      </c>
      <c r="G11" s="14">
        <v>21889</v>
      </c>
      <c r="H11" s="14">
        <v>21850</v>
      </c>
      <c r="I11" s="14">
        <v>22609</v>
      </c>
      <c r="J11" s="14">
        <v>23252</v>
      </c>
      <c r="K11" s="14">
        <v>23755</v>
      </c>
      <c r="L11" s="14">
        <v>24171</v>
      </c>
      <c r="M11" s="14">
        <v>25054</v>
      </c>
      <c r="N11" s="14">
        <v>26524</v>
      </c>
      <c r="O11" s="14">
        <v>27859</v>
      </c>
      <c r="P11" s="14">
        <v>28651</v>
      </c>
      <c r="Q11" s="14">
        <v>29659</v>
      </c>
      <c r="R11" s="14">
        <v>30768</v>
      </c>
      <c r="S11" s="14">
        <v>31613</v>
      </c>
      <c r="T11" s="14">
        <v>33246</v>
      </c>
      <c r="U11" s="14">
        <v>34463</v>
      </c>
      <c r="V11" s="14">
        <v>35863</v>
      </c>
      <c r="W11" s="14">
        <v>36939</v>
      </c>
      <c r="X11" s="14">
        <v>37641</v>
      </c>
      <c r="Y11" s="14">
        <v>38178</v>
      </c>
      <c r="Z11" s="14">
        <v>39300</v>
      </c>
    </row>
    <row r="12" spans="1:26" ht="18" customHeight="1">
      <c r="A12" s="12" t="s">
        <v>49</v>
      </c>
      <c r="B12" s="14"/>
      <c r="C12" s="14"/>
      <c r="D12" s="14">
        <v>74511</v>
      </c>
      <c r="E12" s="14">
        <v>74199</v>
      </c>
      <c r="F12" s="14">
        <v>79214</v>
      </c>
      <c r="G12" s="14">
        <v>80894</v>
      </c>
      <c r="H12" s="14">
        <v>82608</v>
      </c>
      <c r="I12" s="14">
        <v>79128</v>
      </c>
      <c r="J12" s="14">
        <v>93767</v>
      </c>
      <c r="K12" s="14">
        <v>93181</v>
      </c>
      <c r="L12" s="14">
        <v>101364</v>
      </c>
      <c r="M12" s="14">
        <v>103590</v>
      </c>
      <c r="N12" s="14">
        <v>104141</v>
      </c>
      <c r="O12" s="14">
        <v>101786</v>
      </c>
      <c r="P12" s="14">
        <v>99253</v>
      </c>
      <c r="Q12" s="14">
        <v>99146</v>
      </c>
      <c r="R12" s="14">
        <v>94705</v>
      </c>
      <c r="S12" s="14">
        <v>96128</v>
      </c>
      <c r="T12" s="14">
        <v>95289</v>
      </c>
      <c r="U12" s="14">
        <v>90097</v>
      </c>
      <c r="V12" s="14">
        <v>87570</v>
      </c>
      <c r="W12" s="14">
        <v>94991</v>
      </c>
      <c r="X12" s="14">
        <v>109509</v>
      </c>
      <c r="Y12" s="14">
        <v>121165</v>
      </c>
      <c r="Z12" s="14">
        <v>135572</v>
      </c>
    </row>
    <row r="13" spans="1:26" ht="18" customHeight="1">
      <c r="A13" s="12" t="s">
        <v>50</v>
      </c>
      <c r="B13" s="14"/>
      <c r="C13" s="14"/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ht="18" customHeight="1">
      <c r="A14" s="12" t="s">
        <v>51</v>
      </c>
      <c r="B14" s="14"/>
      <c r="C14" s="14"/>
      <c r="D14" s="14">
        <v>40695</v>
      </c>
      <c r="E14" s="14">
        <v>37273</v>
      </c>
      <c r="F14" s="14">
        <v>45687</v>
      </c>
      <c r="G14" s="14">
        <v>42001</v>
      </c>
      <c r="H14" s="14">
        <v>32059</v>
      </c>
      <c r="I14" s="14">
        <v>28495</v>
      </c>
      <c r="J14" s="14">
        <v>19832</v>
      </c>
      <c r="K14" s="14">
        <v>22023</v>
      </c>
      <c r="L14" s="14">
        <v>16741</v>
      </c>
      <c r="M14" s="14">
        <v>16592</v>
      </c>
      <c r="N14" s="14">
        <v>11337</v>
      </c>
      <c r="O14" s="14">
        <v>10868</v>
      </c>
      <c r="P14" s="14">
        <v>120</v>
      </c>
      <c r="Q14" s="14">
        <v>60</v>
      </c>
      <c r="R14" s="14">
        <v>140</v>
      </c>
      <c r="S14" s="14">
        <v>120</v>
      </c>
      <c r="T14" s="14">
        <v>120</v>
      </c>
      <c r="U14" s="14">
        <v>120</v>
      </c>
      <c r="V14" s="14">
        <v>120</v>
      </c>
      <c r="W14" s="14">
        <v>120</v>
      </c>
      <c r="X14" s="14">
        <v>120</v>
      </c>
      <c r="Y14" s="14">
        <v>120</v>
      </c>
      <c r="Z14" s="14">
        <v>100</v>
      </c>
    </row>
    <row r="15" spans="1:26" ht="18" customHeight="1">
      <c r="A15" s="12" t="s">
        <v>52</v>
      </c>
      <c r="B15" s="14"/>
      <c r="C15" s="14"/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</row>
    <row r="16" spans="1:26" ht="18" customHeight="1">
      <c r="A16" s="12" t="s">
        <v>53</v>
      </c>
      <c r="B16" s="14"/>
      <c r="C16" s="14"/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</row>
    <row r="17" spans="1:26" ht="18" customHeight="1">
      <c r="A17" s="12" t="s">
        <v>54</v>
      </c>
      <c r="B17" s="15">
        <f t="shared" ref="B17:J17" si="2">SUM(B18:B21)</f>
        <v>0</v>
      </c>
      <c r="C17" s="15">
        <f t="shared" si="2"/>
        <v>0</v>
      </c>
      <c r="D17" s="15">
        <f t="shared" si="2"/>
        <v>0</v>
      </c>
      <c r="E17" s="15">
        <f t="shared" si="2"/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ref="K17:P17" si="3">SUM(K18:K21)</f>
        <v>0</v>
      </c>
      <c r="L17" s="15">
        <f t="shared" si="3"/>
        <v>0</v>
      </c>
      <c r="M17" s="15">
        <f t="shared" si="3"/>
        <v>0</v>
      </c>
      <c r="N17" s="15">
        <f t="shared" si="3"/>
        <v>0</v>
      </c>
      <c r="O17" s="15">
        <f t="shared" si="3"/>
        <v>0</v>
      </c>
      <c r="P17" s="15">
        <f t="shared" si="3"/>
        <v>0</v>
      </c>
      <c r="Q17" s="15">
        <f t="shared" ref="Q17:V17" si="4">SUM(Q18:Q21)</f>
        <v>0</v>
      </c>
      <c r="R17" s="15">
        <f t="shared" si="4"/>
        <v>0</v>
      </c>
      <c r="S17" s="15">
        <f t="shared" si="4"/>
        <v>0</v>
      </c>
      <c r="T17" s="15">
        <f t="shared" si="4"/>
        <v>0</v>
      </c>
      <c r="U17" s="15">
        <f t="shared" si="4"/>
        <v>0</v>
      </c>
      <c r="V17" s="15">
        <f t="shared" si="4"/>
        <v>0</v>
      </c>
      <c r="W17" s="15">
        <f>SUM(W18:W21)</f>
        <v>0</v>
      </c>
      <c r="X17" s="15">
        <f>SUM(X18:X21)</f>
        <v>0</v>
      </c>
      <c r="Y17" s="15">
        <f t="shared" ref="Y17:Z17" si="5">SUM(Y18:Y21)</f>
        <v>0</v>
      </c>
      <c r="Z17" s="15">
        <f t="shared" si="5"/>
        <v>0</v>
      </c>
    </row>
    <row r="18" spans="1:26" ht="18" customHeight="1">
      <c r="A18" s="12" t="s">
        <v>55</v>
      </c>
      <c r="B18" s="15"/>
      <c r="C18" s="15"/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</row>
    <row r="19" spans="1:26" ht="18" customHeight="1">
      <c r="A19" s="12" t="s">
        <v>56</v>
      </c>
      <c r="B19" s="14"/>
      <c r="C19" s="14"/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</row>
    <row r="20" spans="1:26" ht="18" customHeight="1">
      <c r="A20" s="12" t="s">
        <v>57</v>
      </c>
      <c r="B20" s="14"/>
      <c r="C20" s="14"/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</row>
    <row r="21" spans="1:26" ht="18" customHeight="1">
      <c r="A21" s="12" t="s">
        <v>58</v>
      </c>
      <c r="B21" s="14"/>
      <c r="C21" s="14"/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</row>
    <row r="22" spans="1:26" ht="18" customHeight="1">
      <c r="A22" s="12" t="s">
        <v>59</v>
      </c>
      <c r="B22" s="15">
        <f t="shared" ref="B22:J22" si="6">+B4+B9+B11+B12+B13+B14+B15+B16+B17</f>
        <v>0</v>
      </c>
      <c r="C22" s="15">
        <f t="shared" si="6"/>
        <v>0</v>
      </c>
      <c r="D22" s="15">
        <f t="shared" si="6"/>
        <v>1793737</v>
      </c>
      <c r="E22" s="15">
        <f t="shared" si="6"/>
        <v>1969716</v>
      </c>
      <c r="F22" s="15">
        <f t="shared" si="6"/>
        <v>1917489</v>
      </c>
      <c r="G22" s="15">
        <f t="shared" si="6"/>
        <v>1841053</v>
      </c>
      <c r="H22" s="15">
        <f t="shared" si="6"/>
        <v>1936521</v>
      </c>
      <c r="I22" s="15">
        <f t="shared" si="6"/>
        <v>2002937</v>
      </c>
      <c r="J22" s="15">
        <f t="shared" si="6"/>
        <v>2089857</v>
      </c>
      <c r="K22" s="15">
        <f t="shared" ref="K22:P22" si="7">+K4+K9+K11+K12+K13+K14+K15+K16+K17</f>
        <v>2015807</v>
      </c>
      <c r="L22" s="15">
        <f t="shared" si="7"/>
        <v>2024033</v>
      </c>
      <c r="M22" s="15">
        <f t="shared" si="7"/>
        <v>1967194</v>
      </c>
      <c r="N22" s="15">
        <f t="shared" si="7"/>
        <v>2011830</v>
      </c>
      <c r="O22" s="15">
        <f t="shared" si="7"/>
        <v>1976214</v>
      </c>
      <c r="P22" s="15">
        <f t="shared" si="7"/>
        <v>1869286</v>
      </c>
      <c r="Q22" s="15">
        <f t="shared" ref="Q22:V22" si="8">+Q4+Q9+Q11+Q12+Q13+Q14+Q15+Q16+Q17</f>
        <v>1905427</v>
      </c>
      <c r="R22" s="15">
        <f t="shared" si="8"/>
        <v>1905746</v>
      </c>
      <c r="S22" s="15">
        <f t="shared" si="8"/>
        <v>1950901</v>
      </c>
      <c r="T22" s="15">
        <f t="shared" si="8"/>
        <v>2170067</v>
      </c>
      <c r="U22" s="15">
        <f t="shared" si="8"/>
        <v>2204537</v>
      </c>
      <c r="V22" s="15">
        <f t="shared" si="8"/>
        <v>2103500</v>
      </c>
      <c r="W22" s="15">
        <f>+W4+W9+W11+W12+W13+W14+W15+W16+W17</f>
        <v>2010194</v>
      </c>
      <c r="X22" s="15">
        <f>+X4+X9+X11+X12+X13+X14+X15+X16+X17</f>
        <v>2047800</v>
      </c>
      <c r="Y22" s="15">
        <f t="shared" ref="Y22:Z22" si="9">+Y4+Y9+Y11+Y12+Y13+Y14+Y15+Y16+Y17</f>
        <v>2030170</v>
      </c>
      <c r="Z22" s="15">
        <f t="shared" si="9"/>
        <v>2039170</v>
      </c>
    </row>
    <row r="23" spans="1:26" ht="18" customHeight="1"/>
    <row r="24" spans="1:26" ht="18" customHeight="1"/>
    <row r="25" spans="1:26" ht="18" customHeight="1"/>
    <row r="26" spans="1:26" ht="18" customHeight="1"/>
    <row r="27" spans="1:26" ht="18" customHeight="1"/>
    <row r="28" spans="1:26" ht="18" customHeight="1"/>
    <row r="29" spans="1:26" ht="18" customHeight="1"/>
    <row r="30" spans="1:26" ht="18" customHeight="1">
      <c r="A30" s="28" t="s">
        <v>101</v>
      </c>
      <c r="M30" s="68" t="str">
        <f>財政指標!$M$1</f>
        <v>岩舟町</v>
      </c>
      <c r="P30" s="68"/>
      <c r="R30" s="68"/>
      <c r="S30" s="68"/>
      <c r="T30" s="68"/>
      <c r="U30" s="68"/>
      <c r="V30" s="68"/>
      <c r="W30" s="68"/>
      <c r="X30" s="68"/>
      <c r="Y30" s="68"/>
      <c r="Z30" s="68" t="str">
        <f>財政指標!$M$1</f>
        <v>岩舟町</v>
      </c>
    </row>
    <row r="31" spans="1:26" ht="18" customHeight="1"/>
    <row r="32" spans="1:26" s="80" customFormat="1" ht="18" customHeight="1">
      <c r="A32" s="56"/>
      <c r="B32" s="56" t="s">
        <v>10</v>
      </c>
      <c r="C32" s="56" t="s">
        <v>9</v>
      </c>
      <c r="D32" s="56" t="s">
        <v>8</v>
      </c>
      <c r="E32" s="56" t="s">
        <v>7</v>
      </c>
      <c r="F32" s="56" t="s">
        <v>6</v>
      </c>
      <c r="G32" s="56" t="s">
        <v>5</v>
      </c>
      <c r="H32" s="56" t="s">
        <v>4</v>
      </c>
      <c r="I32" s="56" t="s">
        <v>3</v>
      </c>
      <c r="J32" s="55" t="s">
        <v>2</v>
      </c>
      <c r="K32" s="55" t="s">
        <v>83</v>
      </c>
      <c r="L32" s="56" t="s">
        <v>84</v>
      </c>
      <c r="M32" s="56" t="s">
        <v>176</v>
      </c>
      <c r="N32" s="56" t="s">
        <v>184</v>
      </c>
      <c r="O32" s="46" t="s">
        <v>188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210</v>
      </c>
      <c r="U32" s="46" t="s">
        <v>212</v>
      </c>
      <c r="V32" s="46" t="s">
        <v>214</v>
      </c>
      <c r="W32" s="46" t="s">
        <v>218</v>
      </c>
      <c r="X32" s="46" t="s">
        <v>220</v>
      </c>
      <c r="Y32" s="46" t="s">
        <v>222</v>
      </c>
      <c r="Z32" s="46" t="s">
        <v>223</v>
      </c>
    </row>
    <row r="33" spans="1:26" ht="18" customHeight="1">
      <c r="A33" s="12" t="s">
        <v>41</v>
      </c>
      <c r="B33" s="29" t="e">
        <f>B4/B$22*100</f>
        <v>#DIV/0!</v>
      </c>
      <c r="C33" s="29" t="e">
        <f>C4/C$22*100</f>
        <v>#DIV/0!</v>
      </c>
      <c r="D33" s="29">
        <f t="shared" ref="D33:L33" si="10">D4/D$22*100</f>
        <v>54.228629949652593</v>
      </c>
      <c r="E33" s="29">
        <f t="shared" si="10"/>
        <v>54.7897768003103</v>
      </c>
      <c r="F33" s="29">
        <f t="shared" si="10"/>
        <v>50.720656024623864</v>
      </c>
      <c r="G33" s="29">
        <f t="shared" si="10"/>
        <v>42.121981279191857</v>
      </c>
      <c r="H33" s="29">
        <f t="shared" si="10"/>
        <v>42.685310409750272</v>
      </c>
      <c r="I33" s="29">
        <f t="shared" si="10"/>
        <v>40.662337357590381</v>
      </c>
      <c r="J33" s="29">
        <f t="shared" si="10"/>
        <v>43.366364301480914</v>
      </c>
      <c r="K33" s="29">
        <f t="shared" si="10"/>
        <v>39.422524080926394</v>
      </c>
      <c r="L33" s="29">
        <f t="shared" si="10"/>
        <v>37.8142550047356</v>
      </c>
      <c r="M33" s="29">
        <f t="shared" ref="M33:N50" si="11">M4/M$22*100</f>
        <v>37.905005810306456</v>
      </c>
      <c r="N33" s="29">
        <f t="shared" si="11"/>
        <v>37.347688422978088</v>
      </c>
      <c r="O33" s="29">
        <f t="shared" ref="O33:P50" si="12">O4/O$22*100</f>
        <v>35.714806190017882</v>
      </c>
      <c r="P33" s="29">
        <f t="shared" si="12"/>
        <v>34.854591539229418</v>
      </c>
      <c r="Q33" s="29">
        <f t="shared" ref="Q33:R50" si="13">Q4/Q$22*100</f>
        <v>34.160584477914924</v>
      </c>
      <c r="R33" s="29">
        <f t="shared" si="13"/>
        <v>36.09751771747127</v>
      </c>
      <c r="S33" s="29">
        <f t="shared" ref="S33:T50" si="14">S4/S$22*100</f>
        <v>39.691250350479088</v>
      </c>
      <c r="T33" s="29">
        <f t="shared" si="14"/>
        <v>44.537657132245222</v>
      </c>
      <c r="U33" s="29">
        <f t="shared" ref="U33:V50" si="15">U4/U$22*100</f>
        <v>44.464801452640621</v>
      </c>
      <c r="V33" s="29">
        <f t="shared" si="15"/>
        <v>44.135773710482532</v>
      </c>
      <c r="W33" s="29">
        <f t="shared" ref="W33:X50" si="16">W4/W$22*100</f>
        <v>41.624440228157084</v>
      </c>
      <c r="X33" s="29">
        <f t="shared" si="16"/>
        <v>41.528957906045513</v>
      </c>
      <c r="Y33" s="29">
        <f t="shared" ref="Y33:Z33" si="17">Y4/Y$22*100</f>
        <v>43.72382608352995</v>
      </c>
      <c r="Z33" s="29">
        <f t="shared" si="17"/>
        <v>43.556643144024285</v>
      </c>
    </row>
    <row r="34" spans="1:26" ht="18" customHeight="1">
      <c r="A34" s="12" t="s">
        <v>42</v>
      </c>
      <c r="B34" s="29" t="e">
        <f t="shared" ref="B34:C50" si="18">B5/B$22*100</f>
        <v>#DIV/0!</v>
      </c>
      <c r="C34" s="29" t="e">
        <f t="shared" si="18"/>
        <v>#DIV/0!</v>
      </c>
      <c r="D34" s="29">
        <f t="shared" ref="D34:L34" si="19">D5/D$22*100</f>
        <v>0.53959972950326607</v>
      </c>
      <c r="E34" s="29">
        <f t="shared" si="19"/>
        <v>0.50042747279303201</v>
      </c>
      <c r="F34" s="29">
        <f t="shared" si="19"/>
        <v>0.52391434840043405</v>
      </c>
      <c r="G34" s="29">
        <f t="shared" si="19"/>
        <v>0.55451961459012855</v>
      </c>
      <c r="H34" s="29">
        <f t="shared" si="19"/>
        <v>0.53952422927507626</v>
      </c>
      <c r="I34" s="29">
        <f t="shared" si="19"/>
        <v>0.68000141791778779</v>
      </c>
      <c r="J34" s="29">
        <f t="shared" si="19"/>
        <v>0.70244040620961146</v>
      </c>
      <c r="K34" s="29">
        <f t="shared" si="19"/>
        <v>0.72348196032655898</v>
      </c>
      <c r="L34" s="29">
        <f t="shared" si="19"/>
        <v>0.69430686159761223</v>
      </c>
      <c r="M34" s="29">
        <f t="shared" si="11"/>
        <v>0.70003263531710647</v>
      </c>
      <c r="N34" s="29">
        <f t="shared" si="11"/>
        <v>0.72973362560454913</v>
      </c>
      <c r="O34" s="29">
        <f t="shared" si="12"/>
        <v>0.74855253530235089</v>
      </c>
      <c r="P34" s="29">
        <f t="shared" si="12"/>
        <v>0.72375227760759997</v>
      </c>
      <c r="Q34" s="29">
        <f t="shared" si="13"/>
        <v>1.0685793787954092</v>
      </c>
      <c r="R34" s="29">
        <f t="shared" si="13"/>
        <v>1.1873565522372866</v>
      </c>
      <c r="S34" s="29">
        <f t="shared" si="14"/>
        <v>1.3175450727638154</v>
      </c>
      <c r="T34" s="29">
        <f t="shared" si="14"/>
        <v>1.1903779929375453</v>
      </c>
      <c r="U34" s="29">
        <f t="shared" si="15"/>
        <v>1.1673653016483734</v>
      </c>
      <c r="V34" s="29">
        <f t="shared" si="15"/>
        <v>1.3070596624673163</v>
      </c>
      <c r="W34" s="29">
        <f t="shared" si="16"/>
        <v>1.321563988351373</v>
      </c>
      <c r="X34" s="29">
        <f t="shared" si="16"/>
        <v>1.2792753198554547</v>
      </c>
      <c r="Y34" s="29">
        <f t="shared" ref="Y34:Z34" si="20">Y5/Y$22*100</f>
        <v>1.3066393454735319</v>
      </c>
      <c r="Z34" s="29">
        <f t="shared" si="20"/>
        <v>1.2351594030904731</v>
      </c>
    </row>
    <row r="35" spans="1:26" ht="18" customHeight="1">
      <c r="A35" s="12" t="s">
        <v>43</v>
      </c>
      <c r="B35" s="29" t="e">
        <f t="shared" si="18"/>
        <v>#DIV/0!</v>
      </c>
      <c r="C35" s="29" t="e">
        <f t="shared" si="18"/>
        <v>#DIV/0!</v>
      </c>
      <c r="D35" s="29">
        <f t="shared" ref="D35:L35" si="21">D6/D$22*100</f>
        <v>40.765619486022757</v>
      </c>
      <c r="E35" s="29">
        <f t="shared" si="21"/>
        <v>43.395799191355508</v>
      </c>
      <c r="F35" s="29">
        <f t="shared" si="21"/>
        <v>40.406802855192389</v>
      </c>
      <c r="G35" s="29">
        <f t="shared" si="21"/>
        <v>32.291302857658088</v>
      </c>
      <c r="H35" s="29">
        <f t="shared" si="21"/>
        <v>33.094967728209504</v>
      </c>
      <c r="I35" s="29">
        <f t="shared" si="21"/>
        <v>31.546074589465373</v>
      </c>
      <c r="J35" s="29">
        <f t="shared" si="21"/>
        <v>34.296461432528638</v>
      </c>
      <c r="K35" s="29">
        <f t="shared" si="21"/>
        <v>31.146483765558909</v>
      </c>
      <c r="L35" s="29">
        <f t="shared" si="21"/>
        <v>29.507127601180414</v>
      </c>
      <c r="M35" s="29">
        <f t="shared" si="11"/>
        <v>29.07262832237187</v>
      </c>
      <c r="N35" s="29">
        <f t="shared" si="11"/>
        <v>28.648941510962654</v>
      </c>
      <c r="O35" s="29">
        <f t="shared" si="12"/>
        <v>28.401326981794483</v>
      </c>
      <c r="P35" s="29">
        <f t="shared" si="12"/>
        <v>27.459789459718841</v>
      </c>
      <c r="Q35" s="29">
        <f t="shared" si="13"/>
        <v>25.546137427463766</v>
      </c>
      <c r="R35" s="29">
        <f t="shared" si="13"/>
        <v>26.961882643332324</v>
      </c>
      <c r="S35" s="29">
        <f t="shared" si="14"/>
        <v>29.713655382820551</v>
      </c>
      <c r="T35" s="29">
        <f t="shared" si="14"/>
        <v>36.361964860992771</v>
      </c>
      <c r="U35" s="29">
        <f t="shared" si="15"/>
        <v>36.857353720985401</v>
      </c>
      <c r="V35" s="29">
        <f t="shared" si="15"/>
        <v>37.709769431899218</v>
      </c>
      <c r="W35" s="29">
        <f t="shared" si="16"/>
        <v>34.630488400622028</v>
      </c>
      <c r="X35" s="29">
        <f t="shared" si="16"/>
        <v>34.484959468698115</v>
      </c>
      <c r="Y35" s="29">
        <f t="shared" ref="Y35:Z35" si="22">Y6/Y$22*100</f>
        <v>36.459606830955046</v>
      </c>
      <c r="Z35" s="29">
        <f t="shared" si="22"/>
        <v>34.592554813968427</v>
      </c>
    </row>
    <row r="36" spans="1:26" ht="18" customHeight="1">
      <c r="A36" s="12" t="s">
        <v>44</v>
      </c>
      <c r="B36" s="29" t="e">
        <f t="shared" si="18"/>
        <v>#DIV/0!</v>
      </c>
      <c r="C36" s="29" t="e">
        <f t="shared" si="18"/>
        <v>#DIV/0!</v>
      </c>
      <c r="D36" s="29">
        <f t="shared" ref="D36:L36" si="23">D7/D$22*100</f>
        <v>1.7246675515975867</v>
      </c>
      <c r="E36" s="29">
        <f t="shared" si="23"/>
        <v>1.6798868466316972</v>
      </c>
      <c r="F36" s="29">
        <f t="shared" si="23"/>
        <v>1.7727872232904598</v>
      </c>
      <c r="G36" s="29">
        <f t="shared" si="23"/>
        <v>2.2939589463203935</v>
      </c>
      <c r="H36" s="29">
        <f t="shared" si="23"/>
        <v>2.3790085416063134</v>
      </c>
      <c r="I36" s="29">
        <f t="shared" si="23"/>
        <v>2.1178399520304434</v>
      </c>
      <c r="J36" s="29">
        <f t="shared" si="23"/>
        <v>2.0165016075262563</v>
      </c>
      <c r="K36" s="29">
        <f t="shared" si="23"/>
        <v>2.1523885967257779</v>
      </c>
      <c r="L36" s="29">
        <f t="shared" si="23"/>
        <v>2.0775352971023691</v>
      </c>
      <c r="M36" s="29">
        <f t="shared" si="11"/>
        <v>2.2751187732374132</v>
      </c>
      <c r="N36" s="29">
        <f t="shared" si="11"/>
        <v>2.2147000492089295</v>
      </c>
      <c r="O36" s="29">
        <f t="shared" si="12"/>
        <v>2.1870101112531333</v>
      </c>
      <c r="P36" s="29">
        <f t="shared" si="12"/>
        <v>2.4131673804864531</v>
      </c>
      <c r="Q36" s="29">
        <f t="shared" si="13"/>
        <v>2.4736712558392422</v>
      </c>
      <c r="R36" s="29">
        <f t="shared" si="13"/>
        <v>2.4613983185587167</v>
      </c>
      <c r="S36" s="29">
        <f t="shared" si="14"/>
        <v>2.3883836237717855</v>
      </c>
      <c r="T36" s="29">
        <f t="shared" si="14"/>
        <v>2.1658317462087577</v>
      </c>
      <c r="U36" s="29">
        <f t="shared" si="15"/>
        <v>2.1026183729281929</v>
      </c>
      <c r="V36" s="29">
        <f t="shared" si="15"/>
        <v>2.2173520323270739</v>
      </c>
      <c r="W36" s="29">
        <f t="shared" si="16"/>
        <v>2.3952414543073952</v>
      </c>
      <c r="X36" s="29">
        <f t="shared" si="16"/>
        <v>2.3008594589315363</v>
      </c>
      <c r="Y36" s="29">
        <f t="shared" ref="Y36:Z36" si="24">Y7/Y$22*100</f>
        <v>2.3734465586625753</v>
      </c>
      <c r="Z36" s="29">
        <f t="shared" si="24"/>
        <v>2.2917167278843844</v>
      </c>
    </row>
    <row r="37" spans="1:26" ht="18" customHeight="1">
      <c r="A37" s="12" t="s">
        <v>45</v>
      </c>
      <c r="B37" s="29" t="e">
        <f t="shared" si="18"/>
        <v>#DIV/0!</v>
      </c>
      <c r="C37" s="29" t="e">
        <f t="shared" si="18"/>
        <v>#DIV/0!</v>
      </c>
      <c r="D37" s="29">
        <f t="shared" ref="D37:L37" si="25">D8/D$22*100</f>
        <v>11.19874318252899</v>
      </c>
      <c r="E37" s="29">
        <f t="shared" si="25"/>
        <v>9.2136632895300643</v>
      </c>
      <c r="F37" s="29">
        <f t="shared" si="25"/>
        <v>8.0171515977405861</v>
      </c>
      <c r="G37" s="29">
        <f t="shared" si="25"/>
        <v>6.9821998606232407</v>
      </c>
      <c r="H37" s="29">
        <f t="shared" si="25"/>
        <v>6.6718099106593733</v>
      </c>
      <c r="I37" s="29">
        <f t="shared" si="25"/>
        <v>6.3184213981767767</v>
      </c>
      <c r="J37" s="29">
        <f t="shared" si="25"/>
        <v>6.3509608552164103</v>
      </c>
      <c r="K37" s="29">
        <f t="shared" si="25"/>
        <v>5.4001697583151564</v>
      </c>
      <c r="L37" s="29">
        <f t="shared" si="25"/>
        <v>5.5352852448551975</v>
      </c>
      <c r="M37" s="29">
        <f t="shared" si="11"/>
        <v>5.8572260793800712</v>
      </c>
      <c r="N37" s="29">
        <f t="shared" si="11"/>
        <v>5.7543132372019503</v>
      </c>
      <c r="O37" s="29">
        <f t="shared" si="12"/>
        <v>4.3779165616679165</v>
      </c>
      <c r="P37" s="29">
        <f t="shared" si="12"/>
        <v>4.257882421416519</v>
      </c>
      <c r="Q37" s="29">
        <f t="shared" si="13"/>
        <v>5.0721964158165074</v>
      </c>
      <c r="R37" s="29">
        <f t="shared" si="13"/>
        <v>5.4868802033429427</v>
      </c>
      <c r="S37" s="29">
        <f t="shared" si="14"/>
        <v>6.2716662711229318</v>
      </c>
      <c r="T37" s="29">
        <f t="shared" si="14"/>
        <v>4.8194825321061519</v>
      </c>
      <c r="U37" s="29">
        <f t="shared" si="15"/>
        <v>4.3374640570786518</v>
      </c>
      <c r="V37" s="29">
        <f t="shared" si="15"/>
        <v>2.9015925837889234</v>
      </c>
      <c r="W37" s="29">
        <f t="shared" si="16"/>
        <v>3.2771463848762852</v>
      </c>
      <c r="X37" s="29">
        <f t="shared" si="16"/>
        <v>3.4638636585604066</v>
      </c>
      <c r="Y37" s="29">
        <f t="shared" ref="Y37:Z37" si="26">Y8/Y$22*100</f>
        <v>3.5841333484388005</v>
      </c>
      <c r="Z37" s="29">
        <f t="shared" si="26"/>
        <v>5.4372121990809985</v>
      </c>
    </row>
    <row r="38" spans="1:26" ht="18" customHeight="1">
      <c r="A38" s="12" t="s">
        <v>46</v>
      </c>
      <c r="B38" s="29" t="e">
        <f t="shared" si="18"/>
        <v>#DIV/0!</v>
      </c>
      <c r="C38" s="29" t="e">
        <f t="shared" si="18"/>
        <v>#DIV/0!</v>
      </c>
      <c r="D38" s="29">
        <f t="shared" ref="D38:L38" si="27">D9/D$22*100</f>
        <v>38.227008753234173</v>
      </c>
      <c r="E38" s="29">
        <f t="shared" si="27"/>
        <v>38.495549612228366</v>
      </c>
      <c r="F38" s="29">
        <f t="shared" si="27"/>
        <v>41.647540090190873</v>
      </c>
      <c r="G38" s="29">
        <f t="shared" si="27"/>
        <v>50.01382361072713</v>
      </c>
      <c r="H38" s="29">
        <f t="shared" si="27"/>
        <v>50.265088785507615</v>
      </c>
      <c r="I38" s="29">
        <f t="shared" si="27"/>
        <v>52.835610905385444</v>
      </c>
      <c r="J38" s="29">
        <f t="shared" si="27"/>
        <v>50.085292917170889</v>
      </c>
      <c r="K38" s="29">
        <f t="shared" si="27"/>
        <v>53.684008439299987</v>
      </c>
      <c r="L38" s="29">
        <f t="shared" si="27"/>
        <v>55.156412963622628</v>
      </c>
      <c r="M38" s="29">
        <f t="shared" si="11"/>
        <v>54.712092452498325</v>
      </c>
      <c r="N38" s="29">
        <f t="shared" si="11"/>
        <v>55.593961716447218</v>
      </c>
      <c r="O38" s="29">
        <f t="shared" si="12"/>
        <v>57.174982061659321</v>
      </c>
      <c r="P38" s="29">
        <f t="shared" si="12"/>
        <v>58.296590248897175</v>
      </c>
      <c r="Q38" s="29">
        <f t="shared" si="13"/>
        <v>59.076364510422074</v>
      </c>
      <c r="R38" s="29">
        <f t="shared" si="13"/>
        <v>57.311205165851064</v>
      </c>
      <c r="S38" s="29">
        <f t="shared" si="14"/>
        <v>53.754803549744459</v>
      </c>
      <c r="T38" s="29">
        <f t="shared" si="14"/>
        <v>49.533724073957167</v>
      </c>
      <c r="U38" s="29">
        <f t="shared" si="15"/>
        <v>49.879589228940134</v>
      </c>
      <c r="V38" s="29">
        <f t="shared" si="15"/>
        <v>49.99053957689565</v>
      </c>
      <c r="W38" s="29">
        <f t="shared" si="16"/>
        <v>51.806542055144924</v>
      </c>
      <c r="X38" s="29">
        <f t="shared" si="16"/>
        <v>51.27942181853696</v>
      </c>
      <c r="Y38" s="29">
        <f t="shared" ref="Y38:Z38" si="28">Y9/Y$22*100</f>
        <v>48.421511499037031</v>
      </c>
      <c r="Z38" s="29">
        <f t="shared" si="28"/>
        <v>47.862806926347481</v>
      </c>
    </row>
    <row r="39" spans="1:26" ht="18" customHeight="1">
      <c r="A39" s="12" t="s">
        <v>47</v>
      </c>
      <c r="B39" s="29" t="e">
        <f t="shared" si="18"/>
        <v>#DIV/0!</v>
      </c>
      <c r="C39" s="29" t="e">
        <f t="shared" si="18"/>
        <v>#DIV/0!</v>
      </c>
      <c r="D39" s="29">
        <f t="shared" ref="D39:L39" si="29">D10/D$22*100</f>
        <v>38.226953003701212</v>
      </c>
      <c r="E39" s="29">
        <f t="shared" si="29"/>
        <v>38.495498843488093</v>
      </c>
      <c r="F39" s="29">
        <f t="shared" si="29"/>
        <v>41.647487938653107</v>
      </c>
      <c r="G39" s="29">
        <f t="shared" si="29"/>
        <v>50.01382361072713</v>
      </c>
      <c r="H39" s="29">
        <f t="shared" si="29"/>
        <v>50.265088785507615</v>
      </c>
      <c r="I39" s="29">
        <f t="shared" si="29"/>
        <v>52.835610905385444</v>
      </c>
      <c r="J39" s="29">
        <f t="shared" si="29"/>
        <v>50.085292917170889</v>
      </c>
      <c r="K39" s="29">
        <f t="shared" si="29"/>
        <v>53.684008439299987</v>
      </c>
      <c r="L39" s="29">
        <f t="shared" si="29"/>
        <v>55.156412963622628</v>
      </c>
      <c r="M39" s="29">
        <f t="shared" si="11"/>
        <v>54.712092452498325</v>
      </c>
      <c r="N39" s="29">
        <f t="shared" si="11"/>
        <v>55.593961716447218</v>
      </c>
      <c r="O39" s="29">
        <f t="shared" si="12"/>
        <v>57.174982061659321</v>
      </c>
      <c r="P39" s="29">
        <f t="shared" si="12"/>
        <v>58.296590248897175</v>
      </c>
      <c r="Q39" s="29">
        <f t="shared" si="13"/>
        <v>59.071588678023346</v>
      </c>
      <c r="R39" s="29">
        <f t="shared" si="13"/>
        <v>57.303911434157541</v>
      </c>
      <c r="S39" s="29">
        <f t="shared" si="14"/>
        <v>53.749882746484836</v>
      </c>
      <c r="T39" s="29">
        <f t="shared" si="14"/>
        <v>49.528885513673082</v>
      </c>
      <c r="U39" s="29">
        <f t="shared" si="15"/>
        <v>49.879589228940134</v>
      </c>
      <c r="V39" s="29">
        <f t="shared" si="15"/>
        <v>49.99053957689565</v>
      </c>
      <c r="W39" s="29">
        <f t="shared" si="16"/>
        <v>51.806542055144924</v>
      </c>
      <c r="X39" s="29">
        <f t="shared" si="16"/>
        <v>51.27942181853696</v>
      </c>
      <c r="Y39" s="29">
        <f t="shared" ref="Y39:Z39" si="30">Y10/Y$22*100</f>
        <v>48.421511499037031</v>
      </c>
      <c r="Z39" s="29">
        <f t="shared" si="30"/>
        <v>47.862806926347481</v>
      </c>
    </row>
    <row r="40" spans="1:26" ht="18" customHeight="1">
      <c r="A40" s="12" t="s">
        <v>48</v>
      </c>
      <c r="B40" s="29" t="e">
        <f t="shared" si="18"/>
        <v>#DIV/0!</v>
      </c>
      <c r="C40" s="29" t="e">
        <f t="shared" si="18"/>
        <v>#DIV/0!</v>
      </c>
      <c r="D40" s="29">
        <f t="shared" ref="D40:L40" si="31">D11/D$22*100</f>
        <v>1.1216806031207474</v>
      </c>
      <c r="E40" s="29">
        <f t="shared" si="31"/>
        <v>1.0553805726307752</v>
      </c>
      <c r="F40" s="29">
        <f t="shared" si="31"/>
        <v>1.1180246666343328</v>
      </c>
      <c r="G40" s="29">
        <f t="shared" si="31"/>
        <v>1.1889391560156064</v>
      </c>
      <c r="H40" s="29">
        <f t="shared" si="31"/>
        <v>1.1283120606489678</v>
      </c>
      <c r="I40" s="29">
        <f t="shared" si="31"/>
        <v>1.1287923684069943</v>
      </c>
      <c r="J40" s="29">
        <f t="shared" si="31"/>
        <v>1.1126120112524447</v>
      </c>
      <c r="K40" s="29">
        <f t="shared" si="31"/>
        <v>1.1784362292620274</v>
      </c>
      <c r="L40" s="29">
        <f t="shared" si="31"/>
        <v>1.1941998969384393</v>
      </c>
      <c r="M40" s="29">
        <f t="shared" si="11"/>
        <v>1.2735907083897164</v>
      </c>
      <c r="N40" s="29">
        <f t="shared" si="11"/>
        <v>1.3184016542153165</v>
      </c>
      <c r="O40" s="29">
        <f t="shared" si="12"/>
        <v>1.4097157494077057</v>
      </c>
      <c r="P40" s="29">
        <f t="shared" si="12"/>
        <v>1.5327242594231165</v>
      </c>
      <c r="Q40" s="29">
        <f t="shared" si="13"/>
        <v>1.5565539902604508</v>
      </c>
      <c r="R40" s="29">
        <f t="shared" si="13"/>
        <v>1.6144858758722305</v>
      </c>
      <c r="S40" s="29">
        <f t="shared" si="14"/>
        <v>1.6204307650670127</v>
      </c>
      <c r="T40" s="29">
        <f t="shared" si="14"/>
        <v>1.5320264305203481</v>
      </c>
      <c r="U40" s="29">
        <f t="shared" si="15"/>
        <v>1.5632760983372018</v>
      </c>
      <c r="V40" s="29">
        <f t="shared" si="15"/>
        <v>1.7049203708105538</v>
      </c>
      <c r="W40" s="29">
        <f t="shared" si="16"/>
        <v>1.8375838351920262</v>
      </c>
      <c r="X40" s="29">
        <f t="shared" si="16"/>
        <v>1.8381189569293874</v>
      </c>
      <c r="Y40" s="29">
        <f t="shared" ref="Y40:Z40" si="32">Y11/Y$22*100</f>
        <v>1.8805321721826251</v>
      </c>
      <c r="Z40" s="29">
        <f t="shared" si="32"/>
        <v>1.9272547163797036</v>
      </c>
    </row>
    <row r="41" spans="1:26" ht="18" customHeight="1">
      <c r="A41" s="12" t="s">
        <v>49</v>
      </c>
      <c r="B41" s="29" t="e">
        <f t="shared" si="18"/>
        <v>#DIV/0!</v>
      </c>
      <c r="C41" s="29" t="e">
        <f t="shared" si="18"/>
        <v>#DIV/0!</v>
      </c>
      <c r="D41" s="29">
        <f t="shared" ref="D41:L41" si="33">D12/D$22*100</f>
        <v>4.1539534502549706</v>
      </c>
      <c r="E41" s="29">
        <f t="shared" si="33"/>
        <v>3.7669897589297139</v>
      </c>
      <c r="F41" s="29">
        <f t="shared" si="33"/>
        <v>4.1311319126211412</v>
      </c>
      <c r="G41" s="29">
        <f t="shared" si="33"/>
        <v>4.393898491787037</v>
      </c>
      <c r="H41" s="29">
        <f t="shared" si="33"/>
        <v>4.2657941741917593</v>
      </c>
      <c r="I41" s="29">
        <f t="shared" si="33"/>
        <v>3.9505985460351472</v>
      </c>
      <c r="J41" s="29">
        <f t="shared" si="33"/>
        <v>4.4867663194180274</v>
      </c>
      <c r="K41" s="29">
        <f t="shared" si="33"/>
        <v>4.6225159452268993</v>
      </c>
      <c r="L41" s="29">
        <f t="shared" si="33"/>
        <v>5.0080211142802513</v>
      </c>
      <c r="M41" s="29">
        <f t="shared" si="11"/>
        <v>5.2658761667634204</v>
      </c>
      <c r="N41" s="29">
        <f t="shared" si="11"/>
        <v>5.1764314082203766</v>
      </c>
      <c r="O41" s="29">
        <f t="shared" si="12"/>
        <v>5.1505555572422823</v>
      </c>
      <c r="P41" s="29">
        <f t="shared" si="12"/>
        <v>5.309674389044801</v>
      </c>
      <c r="Q41" s="29">
        <f t="shared" si="13"/>
        <v>5.2033481209198778</v>
      </c>
      <c r="R41" s="29">
        <f t="shared" si="13"/>
        <v>4.9694450362220355</v>
      </c>
      <c r="S41" s="29">
        <f t="shared" si="14"/>
        <v>4.927364330634922</v>
      </c>
      <c r="T41" s="29">
        <f t="shared" si="14"/>
        <v>4.3910625800954532</v>
      </c>
      <c r="U41" s="29">
        <f t="shared" si="15"/>
        <v>4.0868899002375558</v>
      </c>
      <c r="V41" s="29">
        <f t="shared" si="15"/>
        <v>4.1630615640599</v>
      </c>
      <c r="W41" s="29">
        <f t="shared" si="16"/>
        <v>4.7254643084199834</v>
      </c>
      <c r="X41" s="29">
        <f t="shared" si="16"/>
        <v>5.3476413712276596</v>
      </c>
      <c r="Y41" s="29">
        <f t="shared" ref="Y41:Z41" si="34">Y12/Y$22*100</f>
        <v>5.9682194101971762</v>
      </c>
      <c r="Z41" s="29">
        <f t="shared" si="34"/>
        <v>6.6483912572272059</v>
      </c>
    </row>
    <row r="42" spans="1:26" ht="18" customHeight="1">
      <c r="A42" s="12" t="s">
        <v>50</v>
      </c>
      <c r="B42" s="29" t="e">
        <f t="shared" si="18"/>
        <v>#DIV/0!</v>
      </c>
      <c r="C42" s="29" t="e">
        <f t="shared" si="18"/>
        <v>#DIV/0!</v>
      </c>
      <c r="D42" s="29">
        <f t="shared" ref="D42:L42" si="35">D13/D$22*100</f>
        <v>0</v>
      </c>
      <c r="E42" s="29">
        <f t="shared" si="35"/>
        <v>0</v>
      </c>
      <c r="F42" s="29">
        <f t="shared" si="35"/>
        <v>0</v>
      </c>
      <c r="G42" s="29">
        <f t="shared" si="35"/>
        <v>0</v>
      </c>
      <c r="H42" s="29">
        <f t="shared" si="35"/>
        <v>0</v>
      </c>
      <c r="I42" s="29">
        <f t="shared" si="35"/>
        <v>0</v>
      </c>
      <c r="J42" s="29">
        <f t="shared" si="35"/>
        <v>0</v>
      </c>
      <c r="K42" s="29">
        <f t="shared" si="35"/>
        <v>0</v>
      </c>
      <c r="L42" s="29">
        <f t="shared" si="35"/>
        <v>0</v>
      </c>
      <c r="M42" s="29">
        <f t="shared" si="11"/>
        <v>0</v>
      </c>
      <c r="N42" s="29">
        <f t="shared" si="11"/>
        <v>0</v>
      </c>
      <c r="O42" s="29">
        <f t="shared" si="12"/>
        <v>0</v>
      </c>
      <c r="P42" s="29">
        <f t="shared" si="12"/>
        <v>0</v>
      </c>
      <c r="Q42" s="29">
        <f t="shared" si="13"/>
        <v>0</v>
      </c>
      <c r="R42" s="29">
        <f t="shared" si="13"/>
        <v>0</v>
      </c>
      <c r="S42" s="29">
        <f t="shared" si="14"/>
        <v>0</v>
      </c>
      <c r="T42" s="29">
        <f t="shared" si="14"/>
        <v>0</v>
      </c>
      <c r="U42" s="29">
        <f t="shared" si="15"/>
        <v>0</v>
      </c>
      <c r="V42" s="29">
        <f t="shared" si="15"/>
        <v>0</v>
      </c>
      <c r="W42" s="29">
        <f t="shared" si="16"/>
        <v>0</v>
      </c>
      <c r="X42" s="29">
        <f t="shared" si="16"/>
        <v>0</v>
      </c>
      <c r="Y42" s="29">
        <f t="shared" ref="Y42:Z42" si="36">Y13/Y$22*100</f>
        <v>0</v>
      </c>
      <c r="Z42" s="29">
        <f t="shared" si="36"/>
        <v>0</v>
      </c>
    </row>
    <row r="43" spans="1:26" ht="18" customHeight="1">
      <c r="A43" s="12" t="s">
        <v>51</v>
      </c>
      <c r="B43" s="29" t="e">
        <f t="shared" si="18"/>
        <v>#DIV/0!</v>
      </c>
      <c r="C43" s="29" t="e">
        <f t="shared" si="18"/>
        <v>#DIV/0!</v>
      </c>
      <c r="D43" s="29">
        <f t="shared" ref="D43:L43" si="37">D14/D$22*100</f>
        <v>2.2687272437375157</v>
      </c>
      <c r="E43" s="29">
        <f t="shared" si="37"/>
        <v>1.8923032559008506</v>
      </c>
      <c r="F43" s="29">
        <f t="shared" si="37"/>
        <v>2.3826473059297864</v>
      </c>
      <c r="G43" s="29">
        <f t="shared" si="37"/>
        <v>2.2813574622783812</v>
      </c>
      <c r="H43" s="29">
        <f t="shared" si="37"/>
        <v>1.6554945699013852</v>
      </c>
      <c r="I43" s="29">
        <f t="shared" si="37"/>
        <v>1.4226608225820383</v>
      </c>
      <c r="J43" s="29">
        <f t="shared" si="37"/>
        <v>0.94896445067772572</v>
      </c>
      <c r="K43" s="29">
        <f t="shared" si="37"/>
        <v>1.0925153052846825</v>
      </c>
      <c r="L43" s="29">
        <f t="shared" si="37"/>
        <v>0.82711102042308593</v>
      </c>
      <c r="M43" s="29">
        <f t="shared" si="11"/>
        <v>0.84343486204207607</v>
      </c>
      <c r="N43" s="29">
        <f t="shared" si="11"/>
        <v>0.56351679813900779</v>
      </c>
      <c r="O43" s="29">
        <f t="shared" si="12"/>
        <v>0.54994044167281475</v>
      </c>
      <c r="P43" s="29">
        <f t="shared" si="12"/>
        <v>6.4195634054927926E-3</v>
      </c>
      <c r="Q43" s="29">
        <f t="shared" si="13"/>
        <v>3.1489004826739625E-3</v>
      </c>
      <c r="R43" s="29">
        <f t="shared" si="13"/>
        <v>7.3462045834019859E-3</v>
      </c>
      <c r="S43" s="29">
        <f t="shared" si="14"/>
        <v>6.1510040745276157E-3</v>
      </c>
      <c r="T43" s="29">
        <f t="shared" si="14"/>
        <v>5.5297831818095942E-3</v>
      </c>
      <c r="U43" s="29">
        <f t="shared" si="15"/>
        <v>5.4433198444843525E-3</v>
      </c>
      <c r="V43" s="29">
        <f t="shared" si="15"/>
        <v>5.7047777513667694E-3</v>
      </c>
      <c r="W43" s="29">
        <f t="shared" si="16"/>
        <v>5.9695730859807561E-3</v>
      </c>
      <c r="X43" s="29">
        <f t="shared" si="16"/>
        <v>5.8599472604746556E-3</v>
      </c>
      <c r="Y43" s="29">
        <f t="shared" ref="Y43:Z43" si="38">Y14/Y$22*100</f>
        <v>5.9108350532221434E-3</v>
      </c>
      <c r="Z43" s="29">
        <f t="shared" si="38"/>
        <v>4.9039560213224006E-3</v>
      </c>
    </row>
    <row r="44" spans="1:26" ht="18" customHeight="1">
      <c r="A44" s="12" t="s">
        <v>52</v>
      </c>
      <c r="B44" s="29" t="e">
        <f t="shared" si="18"/>
        <v>#DIV/0!</v>
      </c>
      <c r="C44" s="29" t="e">
        <f t="shared" si="18"/>
        <v>#DIV/0!</v>
      </c>
      <c r="D44" s="29">
        <f t="shared" ref="D44:L44" si="39">D15/D$22*100</f>
        <v>0</v>
      </c>
      <c r="E44" s="29">
        <f t="shared" si="39"/>
        <v>0</v>
      </c>
      <c r="F44" s="29">
        <f t="shared" si="39"/>
        <v>0</v>
      </c>
      <c r="G44" s="29">
        <f t="shared" si="39"/>
        <v>0</v>
      </c>
      <c r="H44" s="29">
        <f t="shared" si="39"/>
        <v>0</v>
      </c>
      <c r="I44" s="29">
        <f t="shared" si="39"/>
        <v>0</v>
      </c>
      <c r="J44" s="29">
        <f t="shared" si="39"/>
        <v>0</v>
      </c>
      <c r="K44" s="29">
        <f t="shared" si="39"/>
        <v>0</v>
      </c>
      <c r="L44" s="29">
        <f t="shared" si="39"/>
        <v>0</v>
      </c>
      <c r="M44" s="29">
        <f t="shared" si="11"/>
        <v>0</v>
      </c>
      <c r="N44" s="29">
        <f t="shared" si="11"/>
        <v>0</v>
      </c>
      <c r="O44" s="29">
        <f t="shared" si="12"/>
        <v>0</v>
      </c>
      <c r="P44" s="29">
        <f t="shared" si="12"/>
        <v>0</v>
      </c>
      <c r="Q44" s="29">
        <f t="shared" si="13"/>
        <v>0</v>
      </c>
      <c r="R44" s="29">
        <f t="shared" si="13"/>
        <v>0</v>
      </c>
      <c r="S44" s="29">
        <f t="shared" si="14"/>
        <v>0</v>
      </c>
      <c r="T44" s="29">
        <f t="shared" si="14"/>
        <v>0</v>
      </c>
      <c r="U44" s="29">
        <f t="shared" si="15"/>
        <v>0</v>
      </c>
      <c r="V44" s="29">
        <f t="shared" si="15"/>
        <v>0</v>
      </c>
      <c r="W44" s="29">
        <f t="shared" si="16"/>
        <v>0</v>
      </c>
      <c r="X44" s="29">
        <f t="shared" si="16"/>
        <v>0</v>
      </c>
      <c r="Y44" s="29">
        <f t="shared" ref="Y44:Z44" si="40">Y15/Y$22*100</f>
        <v>0</v>
      </c>
      <c r="Z44" s="29">
        <f t="shared" si="40"/>
        <v>0</v>
      </c>
    </row>
    <row r="45" spans="1:26" ht="18" customHeight="1">
      <c r="A45" s="12" t="s">
        <v>53</v>
      </c>
      <c r="B45" s="29" t="e">
        <f t="shared" si="18"/>
        <v>#DIV/0!</v>
      </c>
      <c r="C45" s="29" t="e">
        <f t="shared" si="18"/>
        <v>#DIV/0!</v>
      </c>
      <c r="D45" s="29">
        <f t="shared" ref="D45:L45" si="41">D16/D$22*100</f>
        <v>0</v>
      </c>
      <c r="E45" s="29">
        <f t="shared" si="41"/>
        <v>0</v>
      </c>
      <c r="F45" s="29">
        <f t="shared" si="41"/>
        <v>0</v>
      </c>
      <c r="G45" s="29">
        <f t="shared" si="41"/>
        <v>0</v>
      </c>
      <c r="H45" s="29">
        <f t="shared" si="41"/>
        <v>0</v>
      </c>
      <c r="I45" s="29">
        <f t="shared" si="41"/>
        <v>0</v>
      </c>
      <c r="J45" s="29">
        <f t="shared" si="41"/>
        <v>0</v>
      </c>
      <c r="K45" s="29">
        <f t="shared" si="41"/>
        <v>0</v>
      </c>
      <c r="L45" s="29">
        <f t="shared" si="41"/>
        <v>0</v>
      </c>
      <c r="M45" s="29">
        <f t="shared" si="11"/>
        <v>0</v>
      </c>
      <c r="N45" s="29">
        <f t="shared" si="11"/>
        <v>0</v>
      </c>
      <c r="O45" s="29">
        <f t="shared" si="12"/>
        <v>0</v>
      </c>
      <c r="P45" s="29">
        <f t="shared" si="12"/>
        <v>0</v>
      </c>
      <c r="Q45" s="29">
        <f t="shared" si="13"/>
        <v>0</v>
      </c>
      <c r="R45" s="29">
        <f t="shared" si="13"/>
        <v>0</v>
      </c>
      <c r="S45" s="29">
        <f t="shared" si="14"/>
        <v>0</v>
      </c>
      <c r="T45" s="29">
        <f t="shared" si="14"/>
        <v>0</v>
      </c>
      <c r="U45" s="29">
        <f t="shared" si="15"/>
        <v>0</v>
      </c>
      <c r="V45" s="29">
        <f t="shared" si="15"/>
        <v>0</v>
      </c>
      <c r="W45" s="29">
        <f t="shared" si="16"/>
        <v>0</v>
      </c>
      <c r="X45" s="29">
        <f t="shared" si="16"/>
        <v>0</v>
      </c>
      <c r="Y45" s="29">
        <f t="shared" ref="Y45:Z45" si="42">Y16/Y$22*100</f>
        <v>0</v>
      </c>
      <c r="Z45" s="29">
        <f t="shared" si="42"/>
        <v>0</v>
      </c>
    </row>
    <row r="46" spans="1:26" ht="18" customHeight="1">
      <c r="A46" s="12" t="s">
        <v>54</v>
      </c>
      <c r="B46" s="29" t="e">
        <f t="shared" si="18"/>
        <v>#DIV/0!</v>
      </c>
      <c r="C46" s="29" t="e">
        <f t="shared" si="18"/>
        <v>#DIV/0!</v>
      </c>
      <c r="D46" s="29">
        <f t="shared" ref="D46:L46" si="43">D17/D$22*100</f>
        <v>0</v>
      </c>
      <c r="E46" s="29">
        <f t="shared" si="43"/>
        <v>0</v>
      </c>
      <c r="F46" s="29">
        <f t="shared" si="43"/>
        <v>0</v>
      </c>
      <c r="G46" s="29">
        <f t="shared" si="43"/>
        <v>0</v>
      </c>
      <c r="H46" s="29">
        <f t="shared" si="43"/>
        <v>0</v>
      </c>
      <c r="I46" s="29">
        <f t="shared" si="43"/>
        <v>0</v>
      </c>
      <c r="J46" s="29">
        <f t="shared" si="43"/>
        <v>0</v>
      </c>
      <c r="K46" s="29">
        <f t="shared" si="43"/>
        <v>0</v>
      </c>
      <c r="L46" s="29">
        <f t="shared" si="43"/>
        <v>0</v>
      </c>
      <c r="M46" s="29">
        <f t="shared" si="11"/>
        <v>0</v>
      </c>
      <c r="N46" s="29">
        <f t="shared" si="11"/>
        <v>0</v>
      </c>
      <c r="O46" s="29">
        <f t="shared" si="12"/>
        <v>0</v>
      </c>
      <c r="P46" s="29">
        <f t="shared" si="12"/>
        <v>0</v>
      </c>
      <c r="Q46" s="29">
        <f t="shared" si="13"/>
        <v>0</v>
      </c>
      <c r="R46" s="29">
        <f t="shared" si="13"/>
        <v>0</v>
      </c>
      <c r="S46" s="29">
        <f t="shared" si="14"/>
        <v>0</v>
      </c>
      <c r="T46" s="29">
        <f t="shared" si="14"/>
        <v>0</v>
      </c>
      <c r="U46" s="29">
        <f t="shared" si="15"/>
        <v>0</v>
      </c>
      <c r="V46" s="29">
        <f t="shared" si="15"/>
        <v>0</v>
      </c>
      <c r="W46" s="29">
        <f t="shared" si="16"/>
        <v>0</v>
      </c>
      <c r="X46" s="29">
        <f t="shared" si="16"/>
        <v>0</v>
      </c>
      <c r="Y46" s="29">
        <f t="shared" ref="Y46:Z46" si="44">Y17/Y$22*100</f>
        <v>0</v>
      </c>
      <c r="Z46" s="29">
        <f t="shared" si="44"/>
        <v>0</v>
      </c>
    </row>
    <row r="47" spans="1:26" ht="18" customHeight="1">
      <c r="A47" s="12" t="s">
        <v>55</v>
      </c>
      <c r="B47" s="29" t="e">
        <f t="shared" si="18"/>
        <v>#DIV/0!</v>
      </c>
      <c r="C47" s="29" t="e">
        <f t="shared" si="18"/>
        <v>#DIV/0!</v>
      </c>
      <c r="D47" s="29">
        <f t="shared" ref="D47:L47" si="45">D18/D$22*100</f>
        <v>0</v>
      </c>
      <c r="E47" s="29">
        <f t="shared" si="45"/>
        <v>0</v>
      </c>
      <c r="F47" s="29">
        <f t="shared" si="45"/>
        <v>0</v>
      </c>
      <c r="G47" s="29">
        <f t="shared" si="45"/>
        <v>0</v>
      </c>
      <c r="H47" s="29">
        <f t="shared" si="45"/>
        <v>0</v>
      </c>
      <c r="I47" s="29">
        <f t="shared" si="45"/>
        <v>0</v>
      </c>
      <c r="J47" s="29">
        <f t="shared" si="45"/>
        <v>0</v>
      </c>
      <c r="K47" s="29">
        <f t="shared" si="45"/>
        <v>0</v>
      </c>
      <c r="L47" s="29">
        <f t="shared" si="45"/>
        <v>0</v>
      </c>
      <c r="M47" s="29">
        <f t="shared" si="11"/>
        <v>0</v>
      </c>
      <c r="N47" s="29">
        <f t="shared" si="11"/>
        <v>0</v>
      </c>
      <c r="O47" s="29">
        <f t="shared" si="12"/>
        <v>0</v>
      </c>
      <c r="P47" s="29">
        <f t="shared" si="12"/>
        <v>0</v>
      </c>
      <c r="Q47" s="29">
        <f t="shared" si="13"/>
        <v>0</v>
      </c>
      <c r="R47" s="29">
        <f t="shared" si="13"/>
        <v>0</v>
      </c>
      <c r="S47" s="29">
        <f t="shared" si="14"/>
        <v>0</v>
      </c>
      <c r="T47" s="29">
        <f t="shared" si="14"/>
        <v>0</v>
      </c>
      <c r="U47" s="29">
        <f t="shared" si="15"/>
        <v>0</v>
      </c>
      <c r="V47" s="29">
        <f t="shared" si="15"/>
        <v>0</v>
      </c>
      <c r="W47" s="29">
        <f t="shared" si="16"/>
        <v>0</v>
      </c>
      <c r="X47" s="29">
        <f t="shared" si="16"/>
        <v>0</v>
      </c>
      <c r="Y47" s="29">
        <f t="shared" ref="Y47:Z47" si="46">Y18/Y$22*100</f>
        <v>0</v>
      </c>
      <c r="Z47" s="29">
        <f t="shared" si="46"/>
        <v>0</v>
      </c>
    </row>
    <row r="48" spans="1:26" ht="18" customHeight="1">
      <c r="A48" s="12" t="s">
        <v>56</v>
      </c>
      <c r="B48" s="29" t="e">
        <f t="shared" si="18"/>
        <v>#DIV/0!</v>
      </c>
      <c r="C48" s="29" t="e">
        <f t="shared" si="18"/>
        <v>#DIV/0!</v>
      </c>
      <c r="D48" s="29">
        <f t="shared" ref="D48:L48" si="47">D19/D$22*100</f>
        <v>0</v>
      </c>
      <c r="E48" s="29">
        <f t="shared" si="47"/>
        <v>0</v>
      </c>
      <c r="F48" s="29">
        <f t="shared" si="47"/>
        <v>0</v>
      </c>
      <c r="G48" s="29">
        <f t="shared" si="47"/>
        <v>0</v>
      </c>
      <c r="H48" s="29">
        <f t="shared" si="47"/>
        <v>0</v>
      </c>
      <c r="I48" s="29">
        <f t="shared" si="47"/>
        <v>0</v>
      </c>
      <c r="J48" s="29">
        <f t="shared" si="47"/>
        <v>0</v>
      </c>
      <c r="K48" s="29">
        <f t="shared" si="47"/>
        <v>0</v>
      </c>
      <c r="L48" s="29">
        <f t="shared" si="47"/>
        <v>0</v>
      </c>
      <c r="M48" s="29">
        <f t="shared" si="11"/>
        <v>0</v>
      </c>
      <c r="N48" s="29">
        <f t="shared" si="11"/>
        <v>0</v>
      </c>
      <c r="O48" s="29">
        <f t="shared" si="12"/>
        <v>0</v>
      </c>
      <c r="P48" s="29">
        <f t="shared" si="12"/>
        <v>0</v>
      </c>
      <c r="Q48" s="29">
        <f t="shared" si="13"/>
        <v>0</v>
      </c>
      <c r="R48" s="29">
        <f t="shared" si="13"/>
        <v>0</v>
      </c>
      <c r="S48" s="29">
        <f t="shared" si="14"/>
        <v>0</v>
      </c>
      <c r="T48" s="29">
        <f t="shared" si="14"/>
        <v>0</v>
      </c>
      <c r="U48" s="29">
        <f t="shared" si="15"/>
        <v>0</v>
      </c>
      <c r="V48" s="29">
        <f t="shared" si="15"/>
        <v>0</v>
      </c>
      <c r="W48" s="29">
        <f t="shared" si="16"/>
        <v>0</v>
      </c>
      <c r="X48" s="29">
        <f t="shared" si="16"/>
        <v>0</v>
      </c>
      <c r="Y48" s="29">
        <f t="shared" ref="Y48:Z48" si="48">Y19/Y$22*100</f>
        <v>0</v>
      </c>
      <c r="Z48" s="29">
        <f t="shared" si="48"/>
        <v>0</v>
      </c>
    </row>
    <row r="49" spans="1:26" ht="18" customHeight="1">
      <c r="A49" s="12" t="s">
        <v>57</v>
      </c>
      <c r="B49" s="29" t="e">
        <f t="shared" si="18"/>
        <v>#DIV/0!</v>
      </c>
      <c r="C49" s="29" t="e">
        <f t="shared" si="18"/>
        <v>#DIV/0!</v>
      </c>
      <c r="D49" s="29">
        <f t="shared" ref="D49:L49" si="49">D20/D$22*100</f>
        <v>0</v>
      </c>
      <c r="E49" s="29">
        <f t="shared" si="49"/>
        <v>0</v>
      </c>
      <c r="F49" s="29">
        <f t="shared" si="49"/>
        <v>0</v>
      </c>
      <c r="G49" s="29">
        <f t="shared" si="49"/>
        <v>0</v>
      </c>
      <c r="H49" s="29">
        <f t="shared" si="49"/>
        <v>0</v>
      </c>
      <c r="I49" s="29">
        <f t="shared" si="49"/>
        <v>0</v>
      </c>
      <c r="J49" s="29">
        <f t="shared" si="49"/>
        <v>0</v>
      </c>
      <c r="K49" s="29">
        <f t="shared" si="49"/>
        <v>0</v>
      </c>
      <c r="L49" s="29">
        <f t="shared" si="49"/>
        <v>0</v>
      </c>
      <c r="M49" s="29">
        <f t="shared" si="11"/>
        <v>0</v>
      </c>
      <c r="N49" s="29">
        <f t="shared" si="11"/>
        <v>0</v>
      </c>
      <c r="O49" s="29">
        <f t="shared" si="12"/>
        <v>0</v>
      </c>
      <c r="P49" s="29">
        <f t="shared" si="12"/>
        <v>0</v>
      </c>
      <c r="Q49" s="29">
        <f t="shared" si="13"/>
        <v>0</v>
      </c>
      <c r="R49" s="29">
        <f t="shared" si="13"/>
        <v>0</v>
      </c>
      <c r="S49" s="29">
        <f t="shared" si="14"/>
        <v>0</v>
      </c>
      <c r="T49" s="29">
        <f t="shared" si="14"/>
        <v>0</v>
      </c>
      <c r="U49" s="29">
        <f t="shared" si="15"/>
        <v>0</v>
      </c>
      <c r="V49" s="29">
        <f t="shared" si="15"/>
        <v>0</v>
      </c>
      <c r="W49" s="29">
        <f t="shared" si="16"/>
        <v>0</v>
      </c>
      <c r="X49" s="29">
        <f t="shared" si="16"/>
        <v>0</v>
      </c>
      <c r="Y49" s="29">
        <f t="shared" ref="Y49:Z49" si="50">Y20/Y$22*100</f>
        <v>0</v>
      </c>
      <c r="Z49" s="29">
        <f t="shared" si="50"/>
        <v>0</v>
      </c>
    </row>
    <row r="50" spans="1:26" ht="18" customHeight="1">
      <c r="A50" s="12" t="s">
        <v>58</v>
      </c>
      <c r="B50" s="29" t="e">
        <f t="shared" si="18"/>
        <v>#DIV/0!</v>
      </c>
      <c r="C50" s="29" t="e">
        <f t="shared" si="18"/>
        <v>#DIV/0!</v>
      </c>
      <c r="D50" s="29">
        <f t="shared" ref="D50:L50" si="51">D21/D$22*100</f>
        <v>0</v>
      </c>
      <c r="E50" s="29">
        <f t="shared" si="51"/>
        <v>0</v>
      </c>
      <c r="F50" s="29">
        <f t="shared" si="51"/>
        <v>0</v>
      </c>
      <c r="G50" s="29">
        <f t="shared" si="51"/>
        <v>0</v>
      </c>
      <c r="H50" s="29">
        <f t="shared" si="51"/>
        <v>0</v>
      </c>
      <c r="I50" s="29">
        <f t="shared" si="51"/>
        <v>0</v>
      </c>
      <c r="J50" s="29">
        <f t="shared" si="51"/>
        <v>0</v>
      </c>
      <c r="K50" s="29">
        <f t="shared" si="51"/>
        <v>0</v>
      </c>
      <c r="L50" s="29">
        <f t="shared" si="51"/>
        <v>0</v>
      </c>
      <c r="M50" s="29">
        <f t="shared" si="11"/>
        <v>0</v>
      </c>
      <c r="N50" s="29">
        <f t="shared" si="11"/>
        <v>0</v>
      </c>
      <c r="O50" s="29">
        <f t="shared" si="12"/>
        <v>0</v>
      </c>
      <c r="P50" s="29">
        <f t="shared" si="12"/>
        <v>0</v>
      </c>
      <c r="Q50" s="29">
        <f t="shared" si="13"/>
        <v>0</v>
      </c>
      <c r="R50" s="29">
        <f t="shared" si="13"/>
        <v>0</v>
      </c>
      <c r="S50" s="29">
        <f t="shared" si="14"/>
        <v>0</v>
      </c>
      <c r="T50" s="29">
        <f t="shared" si="14"/>
        <v>0</v>
      </c>
      <c r="U50" s="29">
        <f t="shared" si="15"/>
        <v>0</v>
      </c>
      <c r="V50" s="29">
        <f t="shared" si="15"/>
        <v>0</v>
      </c>
      <c r="W50" s="29">
        <f t="shared" si="16"/>
        <v>0</v>
      </c>
      <c r="X50" s="29">
        <f t="shared" si="16"/>
        <v>0</v>
      </c>
      <c r="Y50" s="29">
        <f t="shared" ref="Y50:Z50" si="52">Y21/Y$22*100</f>
        <v>0</v>
      </c>
      <c r="Z50" s="29">
        <f t="shared" si="52"/>
        <v>0</v>
      </c>
    </row>
    <row r="51" spans="1:26" ht="18" customHeight="1">
      <c r="A51" s="12" t="s">
        <v>59</v>
      </c>
      <c r="B51" s="30" t="e">
        <f>+B33+B38+B40+B41+B42+B43+B44+B45+B46</f>
        <v>#DIV/0!</v>
      </c>
      <c r="C51" s="30" t="e">
        <f>+C33+C38+C40+C41+C42+C43+C44+C45+C46</f>
        <v>#DIV/0!</v>
      </c>
      <c r="D51" s="30">
        <f t="shared" ref="D51:L51" si="53">+D33+D38+D40+D41+D42+D43+D44+D45+D46</f>
        <v>100.00000000000001</v>
      </c>
      <c r="E51" s="30">
        <f t="shared" si="53"/>
        <v>100.00000000000001</v>
      </c>
      <c r="F51" s="30">
        <f t="shared" si="53"/>
        <v>99.999999999999986</v>
      </c>
      <c r="G51" s="30">
        <f t="shared" si="53"/>
        <v>100.00000000000001</v>
      </c>
      <c r="H51" s="30">
        <f t="shared" si="53"/>
        <v>99.999999999999986</v>
      </c>
      <c r="I51" s="30">
        <f t="shared" si="53"/>
        <v>100</v>
      </c>
      <c r="J51" s="30">
        <f t="shared" si="53"/>
        <v>100</v>
      </c>
      <c r="K51" s="30">
        <f t="shared" si="53"/>
        <v>99.999999999999986</v>
      </c>
      <c r="L51" s="30">
        <f t="shared" si="53"/>
        <v>100.00000000000001</v>
      </c>
      <c r="M51" s="30">
        <f t="shared" ref="M51:R51" si="54">+M33+M38+M40+M41+M42+M43+M44+M45+M46</f>
        <v>99.999999999999986</v>
      </c>
      <c r="N51" s="30">
        <f t="shared" si="54"/>
        <v>100.00000000000001</v>
      </c>
      <c r="O51" s="30">
        <f t="shared" si="54"/>
        <v>100.00000000000001</v>
      </c>
      <c r="P51" s="30">
        <f t="shared" si="54"/>
        <v>100</v>
      </c>
      <c r="Q51" s="30">
        <f t="shared" si="54"/>
        <v>100</v>
      </c>
      <c r="R51" s="30">
        <f t="shared" si="54"/>
        <v>100</v>
      </c>
      <c r="S51" s="30">
        <f t="shared" ref="S51:X51" si="55">+S33+S38+S40+S41+S42+S43+S44+S45+S46</f>
        <v>100</v>
      </c>
      <c r="T51" s="30">
        <f t="shared" si="55"/>
        <v>100</v>
      </c>
      <c r="U51" s="30">
        <f t="shared" si="55"/>
        <v>100</v>
      </c>
      <c r="V51" s="30">
        <f t="shared" si="55"/>
        <v>100</v>
      </c>
      <c r="W51" s="30">
        <f t="shared" si="55"/>
        <v>99.999999999999986</v>
      </c>
      <c r="X51" s="30">
        <f t="shared" si="55"/>
        <v>99.999999999999986</v>
      </c>
      <c r="Y51" s="30">
        <f t="shared" ref="Y51:Z51" si="56">+Y33+Y38+Y40+Y41+Y42+Y43+Y44+Y45+Y46</f>
        <v>100.00000000000001</v>
      </c>
      <c r="Z51" s="30">
        <f t="shared" si="56"/>
        <v>100</v>
      </c>
    </row>
    <row r="52" spans="1:26" ht="18" customHeight="1"/>
    <row r="53" spans="1:26" ht="18" customHeight="1"/>
    <row r="54" spans="1:26" ht="18" customHeight="1"/>
    <row r="55" spans="1:26" ht="18" customHeight="1"/>
    <row r="56" spans="1:26" ht="18" customHeight="1"/>
    <row r="57" spans="1:26" ht="18" customHeight="1"/>
    <row r="58" spans="1:26" ht="18" customHeight="1"/>
    <row r="59" spans="1:26" ht="18" customHeight="1"/>
    <row r="60" spans="1:26" ht="18" customHeight="1"/>
    <row r="61" spans="1:26" ht="18" customHeight="1"/>
    <row r="62" spans="1:26" ht="18" customHeight="1"/>
    <row r="63" spans="1:26" ht="18" customHeight="1"/>
    <row r="64" spans="1:2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phoneticPr fontId="2"/>
  <pageMargins left="0.98425196850393704" right="0.78740157480314965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274"/>
  <sheetViews>
    <sheetView view="pageBreakPreview" zoomScale="90" zoomScaleNormal="100" zoomScaleSheetLayoutView="90" workbookViewId="0">
      <pane xSplit="1" ySplit="3" topLeftCell="Y4" activePane="bottomRight" state="frozen"/>
      <selection pane="topRight" activeCell="B1" sqref="B1"/>
      <selection pane="bottomLeft" activeCell="A2" sqref="A2"/>
      <selection pane="bottomRight" activeCell="Z22" sqref="Z22"/>
    </sheetView>
  </sheetViews>
  <sheetFormatPr defaultColWidth="9" defaultRowHeight="12"/>
  <cols>
    <col min="1" max="1" width="25.21875" style="16" customWidth="1"/>
    <col min="2" max="2" width="8.6640625" style="20" customWidth="1"/>
    <col min="3" max="9" width="8.6640625" style="16" customWidth="1"/>
    <col min="10" max="11" width="8.6640625" style="18" customWidth="1"/>
    <col min="12" max="26" width="8.6640625" style="16" customWidth="1"/>
    <col min="27" max="16384" width="9" style="16"/>
  </cols>
  <sheetData>
    <row r="1" spans="1:26" ht="18" customHeight="1">
      <c r="A1" s="31" t="s">
        <v>99</v>
      </c>
      <c r="L1" s="32" t="str">
        <f>財政指標!$M$1</f>
        <v>岩舟町</v>
      </c>
      <c r="W1" s="32" t="str">
        <f>財政指標!$M$1</f>
        <v>岩舟町</v>
      </c>
    </row>
    <row r="2" spans="1:26" ht="18" customHeight="1">
      <c r="M2" s="20" t="s">
        <v>171</v>
      </c>
      <c r="V2" s="20"/>
      <c r="X2" s="20"/>
      <c r="Y2" s="20"/>
      <c r="Z2" s="20" t="s">
        <v>171</v>
      </c>
    </row>
    <row r="3" spans="1:26" s="79" customFormat="1" ht="18" customHeight="1">
      <c r="A3" s="51"/>
      <c r="B3" s="77" t="s">
        <v>10</v>
      </c>
      <c r="C3" s="51" t="s">
        <v>9</v>
      </c>
      <c r="D3" s="51" t="s">
        <v>8</v>
      </c>
      <c r="E3" s="51" t="s">
        <v>7</v>
      </c>
      <c r="F3" s="51" t="s">
        <v>6</v>
      </c>
      <c r="G3" s="51" t="s">
        <v>5</v>
      </c>
      <c r="H3" s="51" t="s">
        <v>4</v>
      </c>
      <c r="I3" s="51" t="s">
        <v>3</v>
      </c>
      <c r="J3" s="52" t="s">
        <v>167</v>
      </c>
      <c r="K3" s="52" t="s">
        <v>168</v>
      </c>
      <c r="L3" s="51" t="s">
        <v>84</v>
      </c>
      <c r="M3" s="51" t="s">
        <v>176</v>
      </c>
      <c r="N3" s="51" t="s">
        <v>184</v>
      </c>
      <c r="O3" s="46" t="s">
        <v>188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210</v>
      </c>
      <c r="U3" s="46" t="s">
        <v>212</v>
      </c>
      <c r="V3" s="46" t="s">
        <v>214</v>
      </c>
      <c r="W3" s="46" t="s">
        <v>218</v>
      </c>
      <c r="X3" s="46" t="s">
        <v>220</v>
      </c>
      <c r="Y3" s="46" t="s">
        <v>222</v>
      </c>
      <c r="Z3" s="46" t="s">
        <v>223</v>
      </c>
    </row>
    <row r="4" spans="1:26" ht="18" customHeight="1">
      <c r="A4" s="17" t="s">
        <v>61</v>
      </c>
      <c r="B4" s="17"/>
      <c r="C4" s="13"/>
      <c r="D4" s="13">
        <v>1249444</v>
      </c>
      <c r="E4" s="13">
        <v>1360443</v>
      </c>
      <c r="F4" s="13">
        <v>1398310</v>
      </c>
      <c r="G4" s="13">
        <v>1441854</v>
      </c>
      <c r="H4" s="13">
        <v>1499140</v>
      </c>
      <c r="I4" s="13">
        <v>1557865</v>
      </c>
      <c r="J4" s="15">
        <v>1551109</v>
      </c>
      <c r="K4" s="14">
        <v>1609490</v>
      </c>
      <c r="L4" s="17">
        <v>1573885</v>
      </c>
      <c r="M4" s="17">
        <v>1549937</v>
      </c>
      <c r="N4" s="17">
        <v>1553403</v>
      </c>
      <c r="O4" s="17">
        <v>1545374</v>
      </c>
      <c r="P4" s="17">
        <v>1495873</v>
      </c>
      <c r="Q4" s="17">
        <v>1523984</v>
      </c>
      <c r="R4" s="17">
        <v>1413799</v>
      </c>
      <c r="S4" s="17">
        <v>1418879</v>
      </c>
      <c r="T4" s="17">
        <v>1467647</v>
      </c>
      <c r="U4" s="17">
        <v>1393151</v>
      </c>
      <c r="V4" s="17">
        <v>1353607</v>
      </c>
      <c r="W4" s="17">
        <v>1325445</v>
      </c>
      <c r="X4" s="17">
        <v>1267557</v>
      </c>
      <c r="Y4" s="17">
        <v>1201218</v>
      </c>
      <c r="Z4" s="17">
        <v>1128759</v>
      </c>
    </row>
    <row r="5" spans="1:26" ht="18" customHeight="1">
      <c r="A5" s="17" t="s">
        <v>62</v>
      </c>
      <c r="B5" s="17"/>
      <c r="C5" s="13"/>
      <c r="D5" s="13">
        <v>870375</v>
      </c>
      <c r="E5" s="13">
        <v>953022</v>
      </c>
      <c r="F5" s="13">
        <v>992311</v>
      </c>
      <c r="G5" s="13">
        <v>1010650</v>
      </c>
      <c r="H5" s="13">
        <v>1051199</v>
      </c>
      <c r="I5" s="13">
        <v>1081221</v>
      </c>
      <c r="J5" s="15">
        <v>1082753</v>
      </c>
      <c r="K5" s="14">
        <v>1115259</v>
      </c>
      <c r="L5" s="17">
        <v>1114251</v>
      </c>
      <c r="M5" s="17">
        <v>1098356</v>
      </c>
      <c r="N5" s="17">
        <v>1094137</v>
      </c>
      <c r="O5" s="17">
        <v>1067132</v>
      </c>
      <c r="P5" s="17">
        <v>1040701</v>
      </c>
      <c r="Q5" s="17">
        <v>1037520</v>
      </c>
      <c r="R5" s="17">
        <v>967543</v>
      </c>
      <c r="S5" s="17">
        <v>978306</v>
      </c>
      <c r="T5" s="17">
        <v>998898</v>
      </c>
      <c r="U5" s="17">
        <v>949689</v>
      </c>
      <c r="V5" s="17">
        <v>899078</v>
      </c>
      <c r="W5" s="17">
        <v>854050</v>
      </c>
      <c r="X5" s="17">
        <v>787665</v>
      </c>
      <c r="Y5" s="17">
        <v>736908</v>
      </c>
      <c r="Z5" s="17">
        <v>703818</v>
      </c>
    </row>
    <row r="6" spans="1:26" ht="18" customHeight="1">
      <c r="A6" s="17" t="s">
        <v>63</v>
      </c>
      <c r="B6" s="17"/>
      <c r="C6" s="13"/>
      <c r="D6" s="13">
        <v>100827</v>
      </c>
      <c r="E6" s="13">
        <v>117355</v>
      </c>
      <c r="F6" s="13">
        <v>261942</v>
      </c>
      <c r="G6" s="13">
        <v>268990</v>
      </c>
      <c r="H6" s="13">
        <v>275092</v>
      </c>
      <c r="I6" s="13">
        <v>297607</v>
      </c>
      <c r="J6" s="15">
        <v>310157</v>
      </c>
      <c r="K6" s="18">
        <v>321994</v>
      </c>
      <c r="L6" s="17">
        <v>335367</v>
      </c>
      <c r="M6" s="17">
        <v>268625</v>
      </c>
      <c r="N6" s="17">
        <v>308565</v>
      </c>
      <c r="O6" s="17">
        <v>329134</v>
      </c>
      <c r="P6" s="17">
        <v>497287</v>
      </c>
      <c r="Q6" s="17">
        <v>557799</v>
      </c>
      <c r="R6" s="17">
        <v>545776</v>
      </c>
      <c r="S6" s="17">
        <v>522914</v>
      </c>
      <c r="T6" s="17">
        <v>566715</v>
      </c>
      <c r="U6" s="17">
        <v>579586</v>
      </c>
      <c r="V6" s="17">
        <v>635627</v>
      </c>
      <c r="W6" s="17">
        <v>832652</v>
      </c>
      <c r="X6" s="17">
        <v>861992</v>
      </c>
      <c r="Y6" s="17">
        <v>830642</v>
      </c>
      <c r="Z6" s="17">
        <v>807479</v>
      </c>
    </row>
    <row r="7" spans="1:26" ht="18" customHeight="1">
      <c r="A7" s="17" t="s">
        <v>64</v>
      </c>
      <c r="B7" s="17"/>
      <c r="C7" s="13"/>
      <c r="D7" s="13">
        <v>357052</v>
      </c>
      <c r="E7" s="13">
        <v>362430</v>
      </c>
      <c r="F7" s="13">
        <v>393144</v>
      </c>
      <c r="G7" s="13">
        <v>423262</v>
      </c>
      <c r="H7" s="13">
        <v>548317</v>
      </c>
      <c r="I7" s="13">
        <v>593446</v>
      </c>
      <c r="J7" s="15">
        <v>600657</v>
      </c>
      <c r="K7" s="14">
        <v>570923</v>
      </c>
      <c r="L7" s="17">
        <v>556279</v>
      </c>
      <c r="M7" s="17">
        <v>540827</v>
      </c>
      <c r="N7" s="17">
        <v>1055245</v>
      </c>
      <c r="O7" s="17">
        <v>722924</v>
      </c>
      <c r="P7" s="17">
        <v>523470</v>
      </c>
      <c r="Q7" s="17">
        <v>508812</v>
      </c>
      <c r="R7" s="17">
        <v>554386</v>
      </c>
      <c r="S7" s="17">
        <v>578163</v>
      </c>
      <c r="T7" s="17">
        <v>660369</v>
      </c>
      <c r="U7" s="17">
        <v>669779</v>
      </c>
      <c r="V7" s="17">
        <v>673494</v>
      </c>
      <c r="W7" s="17">
        <v>658232</v>
      </c>
      <c r="X7" s="17">
        <v>658371</v>
      </c>
      <c r="Y7" s="17">
        <v>632263</v>
      </c>
      <c r="Z7" s="17">
        <v>617306</v>
      </c>
    </row>
    <row r="8" spans="1:26" ht="18" customHeight="1">
      <c r="A8" s="17" t="s">
        <v>65</v>
      </c>
      <c r="B8" s="17"/>
      <c r="C8" s="13"/>
      <c r="D8" s="13">
        <v>357041</v>
      </c>
      <c r="E8" s="13">
        <v>362226</v>
      </c>
      <c r="F8" s="13">
        <v>393144</v>
      </c>
      <c r="G8" s="13">
        <v>423099</v>
      </c>
      <c r="H8" s="13">
        <v>548303</v>
      </c>
      <c r="I8" s="13">
        <v>593443</v>
      </c>
      <c r="J8" s="15">
        <v>600928</v>
      </c>
      <c r="K8" s="14">
        <v>570923</v>
      </c>
      <c r="L8" s="17">
        <v>556279</v>
      </c>
      <c r="M8" s="17">
        <v>540827</v>
      </c>
      <c r="N8" s="17">
        <v>1054027</v>
      </c>
      <c r="O8" s="17">
        <v>722721</v>
      </c>
      <c r="P8" s="17">
        <v>521873</v>
      </c>
      <c r="Q8" s="17">
        <v>508363</v>
      </c>
      <c r="R8" s="17">
        <v>554386</v>
      </c>
      <c r="S8" s="17">
        <v>578163</v>
      </c>
      <c r="T8" s="17">
        <v>660369</v>
      </c>
      <c r="U8" s="17">
        <v>669779</v>
      </c>
      <c r="V8" s="17">
        <v>673494</v>
      </c>
      <c r="W8" s="17">
        <v>658232</v>
      </c>
      <c r="X8" s="17">
        <v>658371</v>
      </c>
      <c r="Y8" s="17">
        <v>632263</v>
      </c>
      <c r="Z8" s="17">
        <v>617306</v>
      </c>
    </row>
    <row r="9" spans="1:26" ht="18" customHeight="1">
      <c r="A9" s="17" t="s">
        <v>66</v>
      </c>
      <c r="B9" s="17"/>
      <c r="C9" s="13"/>
      <c r="D9" s="13">
        <v>11</v>
      </c>
      <c r="E9" s="13">
        <v>204</v>
      </c>
      <c r="F9" s="13">
        <v>0</v>
      </c>
      <c r="G9" s="13">
        <v>163</v>
      </c>
      <c r="H9" s="13">
        <v>14</v>
      </c>
      <c r="I9" s="13">
        <v>3</v>
      </c>
      <c r="J9" s="15">
        <v>29</v>
      </c>
      <c r="K9" s="14">
        <v>0</v>
      </c>
      <c r="L9" s="17">
        <v>0</v>
      </c>
      <c r="M9" s="17">
        <v>0</v>
      </c>
      <c r="N9" s="17">
        <v>1218</v>
      </c>
      <c r="O9" s="17">
        <v>203</v>
      </c>
      <c r="P9" s="17">
        <v>1597</v>
      </c>
      <c r="Q9" s="17">
        <v>449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0</v>
      </c>
      <c r="X9" s="17">
        <v>0</v>
      </c>
      <c r="Y9" s="17">
        <v>0</v>
      </c>
      <c r="Z9" s="17">
        <v>0</v>
      </c>
    </row>
    <row r="10" spans="1:26" ht="18" customHeight="1">
      <c r="A10" s="17" t="s">
        <v>67</v>
      </c>
      <c r="B10" s="17"/>
      <c r="C10" s="13"/>
      <c r="D10" s="13">
        <v>410096</v>
      </c>
      <c r="E10" s="13">
        <v>411897</v>
      </c>
      <c r="F10" s="13">
        <v>413517</v>
      </c>
      <c r="G10" s="13">
        <v>489506</v>
      </c>
      <c r="H10" s="13">
        <v>535344</v>
      </c>
      <c r="I10" s="13">
        <v>543688</v>
      </c>
      <c r="J10" s="15">
        <v>477323</v>
      </c>
      <c r="K10" s="14">
        <v>504963</v>
      </c>
      <c r="L10" s="17">
        <v>499634</v>
      </c>
      <c r="M10" s="17">
        <v>505035</v>
      </c>
      <c r="N10" s="17">
        <v>593824</v>
      </c>
      <c r="O10" s="17">
        <v>561537</v>
      </c>
      <c r="P10" s="17">
        <v>547136</v>
      </c>
      <c r="Q10" s="17">
        <v>634305</v>
      </c>
      <c r="R10" s="17">
        <v>548882</v>
      </c>
      <c r="S10" s="17">
        <v>576450</v>
      </c>
      <c r="T10" s="17">
        <v>614499</v>
      </c>
      <c r="U10" s="17">
        <v>603415</v>
      </c>
      <c r="V10" s="17">
        <v>615551</v>
      </c>
      <c r="W10" s="17">
        <v>707378</v>
      </c>
      <c r="X10" s="17">
        <v>772079</v>
      </c>
      <c r="Y10" s="17">
        <v>811339</v>
      </c>
      <c r="Z10" s="17">
        <v>863423</v>
      </c>
    </row>
    <row r="11" spans="1:26" ht="18" customHeight="1">
      <c r="A11" s="17" t="s">
        <v>68</v>
      </c>
      <c r="B11" s="17"/>
      <c r="C11" s="13"/>
      <c r="D11" s="13">
        <v>55754</v>
      </c>
      <c r="E11" s="13">
        <v>54884</v>
      </c>
      <c r="F11" s="13">
        <v>59328</v>
      </c>
      <c r="G11" s="13">
        <v>40998</v>
      </c>
      <c r="H11" s="13">
        <v>44954</v>
      </c>
      <c r="I11" s="13">
        <v>35878</v>
      </c>
      <c r="J11" s="15">
        <v>44086</v>
      </c>
      <c r="K11" s="15">
        <v>53760</v>
      </c>
      <c r="L11" s="17">
        <v>28716</v>
      </c>
      <c r="M11" s="17">
        <v>36333</v>
      </c>
      <c r="N11" s="17">
        <v>38087</v>
      </c>
      <c r="O11" s="17">
        <v>18196</v>
      </c>
      <c r="P11" s="17">
        <v>18586</v>
      </c>
      <c r="Q11" s="17">
        <v>9081</v>
      </c>
      <c r="R11" s="17">
        <v>52758</v>
      </c>
      <c r="S11" s="17">
        <v>41751</v>
      </c>
      <c r="T11" s="17">
        <v>40504</v>
      </c>
      <c r="U11" s="17">
        <v>48496</v>
      </c>
      <c r="V11" s="17">
        <v>70565</v>
      </c>
      <c r="W11" s="17">
        <v>50920</v>
      </c>
      <c r="X11" s="17">
        <v>54577</v>
      </c>
      <c r="Y11" s="17">
        <v>31098</v>
      </c>
      <c r="Z11" s="17">
        <v>50165</v>
      </c>
    </row>
    <row r="12" spans="1:26" ht="18" customHeight="1">
      <c r="A12" s="17" t="s">
        <v>69</v>
      </c>
      <c r="B12" s="17"/>
      <c r="C12" s="13"/>
      <c r="D12" s="13">
        <v>495090</v>
      </c>
      <c r="E12" s="13">
        <v>547178</v>
      </c>
      <c r="F12" s="13">
        <v>547157</v>
      </c>
      <c r="G12" s="13">
        <v>534522</v>
      </c>
      <c r="H12" s="13">
        <v>568153</v>
      </c>
      <c r="I12" s="13">
        <v>576546</v>
      </c>
      <c r="J12" s="15">
        <v>561701</v>
      </c>
      <c r="K12" s="15">
        <v>560853</v>
      </c>
      <c r="L12" s="17">
        <v>627293</v>
      </c>
      <c r="M12" s="17">
        <v>525714</v>
      </c>
      <c r="N12" s="17">
        <v>564117</v>
      </c>
      <c r="O12" s="17">
        <v>563170</v>
      </c>
      <c r="P12" s="17">
        <v>547040</v>
      </c>
      <c r="Q12" s="17">
        <v>473056</v>
      </c>
      <c r="R12" s="17">
        <v>512633</v>
      </c>
      <c r="S12" s="17">
        <v>543769</v>
      </c>
      <c r="T12" s="17">
        <v>555173</v>
      </c>
      <c r="U12" s="17">
        <v>600739</v>
      </c>
      <c r="V12" s="17">
        <v>910990</v>
      </c>
      <c r="W12" s="17">
        <v>595264</v>
      </c>
      <c r="X12" s="17">
        <v>628744</v>
      </c>
      <c r="Y12" s="17">
        <v>720143</v>
      </c>
      <c r="Z12" s="17">
        <v>660349</v>
      </c>
    </row>
    <row r="13" spans="1:26" ht="18" customHeight="1">
      <c r="A13" s="17" t="s">
        <v>70</v>
      </c>
      <c r="B13" s="17"/>
      <c r="C13" s="13"/>
      <c r="D13" s="13">
        <v>266600</v>
      </c>
      <c r="E13" s="13">
        <v>306105</v>
      </c>
      <c r="F13" s="13">
        <v>300659</v>
      </c>
      <c r="G13" s="13">
        <v>308447</v>
      </c>
      <c r="H13" s="13">
        <v>321166</v>
      </c>
      <c r="I13" s="13">
        <v>333425</v>
      </c>
      <c r="J13" s="15">
        <v>329100</v>
      </c>
      <c r="K13" s="15">
        <v>317020</v>
      </c>
      <c r="L13" s="17">
        <v>308738</v>
      </c>
      <c r="M13" s="17">
        <v>308487</v>
      </c>
      <c r="N13" s="17">
        <v>325280</v>
      </c>
      <c r="O13" s="17">
        <v>360805</v>
      </c>
      <c r="P13" s="17">
        <v>344622</v>
      </c>
      <c r="Q13" s="17">
        <v>290441</v>
      </c>
      <c r="R13" s="17">
        <v>350075</v>
      </c>
      <c r="S13" s="17">
        <v>385232</v>
      </c>
      <c r="T13" s="17">
        <v>376516</v>
      </c>
      <c r="U13" s="17">
        <v>396882</v>
      </c>
      <c r="V13" s="17">
        <v>391117</v>
      </c>
      <c r="W13" s="17">
        <v>399738</v>
      </c>
      <c r="X13" s="17">
        <v>407844</v>
      </c>
      <c r="Y13" s="17">
        <v>470871</v>
      </c>
      <c r="Z13" s="17">
        <v>452173</v>
      </c>
    </row>
    <row r="14" spans="1:26" ht="18" customHeight="1">
      <c r="A14" s="17" t="s">
        <v>71</v>
      </c>
      <c r="B14" s="17"/>
      <c r="C14" s="13"/>
      <c r="D14" s="13">
        <v>217468</v>
      </c>
      <c r="E14" s="13">
        <v>229343</v>
      </c>
      <c r="F14" s="13">
        <v>189524</v>
      </c>
      <c r="G14" s="13">
        <v>244019</v>
      </c>
      <c r="H14" s="13">
        <v>322086</v>
      </c>
      <c r="I14" s="13">
        <v>319508</v>
      </c>
      <c r="J14" s="15">
        <v>351788</v>
      </c>
      <c r="K14" s="15">
        <v>419933</v>
      </c>
      <c r="L14" s="17">
        <v>356604</v>
      </c>
      <c r="M14" s="17">
        <v>476555</v>
      </c>
      <c r="N14" s="17">
        <v>535058</v>
      </c>
      <c r="O14" s="17">
        <v>634561</v>
      </c>
      <c r="P14" s="17">
        <v>583214</v>
      </c>
      <c r="Q14" s="17">
        <v>611822</v>
      </c>
      <c r="R14" s="17">
        <v>636279</v>
      </c>
      <c r="S14" s="17">
        <v>660511</v>
      </c>
      <c r="T14" s="17">
        <v>700496</v>
      </c>
      <c r="U14" s="17">
        <v>753736</v>
      </c>
      <c r="V14" s="17">
        <v>818252</v>
      </c>
      <c r="W14" s="17">
        <v>779016</v>
      </c>
      <c r="X14" s="17">
        <v>788337</v>
      </c>
      <c r="Y14" s="17">
        <v>874172</v>
      </c>
      <c r="Z14" s="17">
        <v>921194</v>
      </c>
    </row>
    <row r="15" spans="1:26" ht="18" customHeight="1">
      <c r="A15" s="17" t="s">
        <v>72</v>
      </c>
      <c r="B15" s="17"/>
      <c r="C15" s="13"/>
      <c r="D15" s="13">
        <v>455756</v>
      </c>
      <c r="E15" s="13">
        <v>252734</v>
      </c>
      <c r="F15" s="13">
        <v>246068</v>
      </c>
      <c r="G15" s="13">
        <v>241599</v>
      </c>
      <c r="H15" s="13">
        <v>120197</v>
      </c>
      <c r="I15" s="13">
        <v>37785</v>
      </c>
      <c r="J15" s="15">
        <v>121278</v>
      </c>
      <c r="K15" s="14">
        <v>78354</v>
      </c>
      <c r="L15" s="17">
        <v>262671</v>
      </c>
      <c r="M15" s="17">
        <v>203668</v>
      </c>
      <c r="N15" s="17">
        <v>153203</v>
      </c>
      <c r="O15" s="17">
        <v>2405</v>
      </c>
      <c r="P15" s="17">
        <v>50520</v>
      </c>
      <c r="Q15" s="17">
        <v>110387</v>
      </c>
      <c r="R15" s="17">
        <v>333</v>
      </c>
      <c r="S15" s="17">
        <v>108228</v>
      </c>
      <c r="T15" s="17">
        <v>3037</v>
      </c>
      <c r="U15" s="17">
        <v>25695</v>
      </c>
      <c r="V15" s="17">
        <v>171380</v>
      </c>
      <c r="W15" s="17">
        <v>169404</v>
      </c>
      <c r="X15" s="17">
        <v>89307</v>
      </c>
      <c r="Y15" s="17">
        <v>835</v>
      </c>
      <c r="Z15" s="17">
        <v>236733</v>
      </c>
    </row>
    <row r="16" spans="1:26" ht="18" customHeight="1">
      <c r="A16" s="17" t="s">
        <v>73</v>
      </c>
      <c r="B16" s="17"/>
      <c r="C16" s="13"/>
      <c r="D16" s="13">
        <v>23405</v>
      </c>
      <c r="E16" s="13">
        <v>44012</v>
      </c>
      <c r="F16" s="13">
        <v>40112</v>
      </c>
      <c r="G16" s="13">
        <v>30112</v>
      </c>
      <c r="H16" s="13">
        <v>130168</v>
      </c>
      <c r="I16" s="13">
        <v>30114</v>
      </c>
      <c r="J16" s="15">
        <v>30000</v>
      </c>
      <c r="K16" s="14">
        <v>30200</v>
      </c>
      <c r="L16" s="17">
        <v>30200</v>
      </c>
      <c r="M16" s="17">
        <v>30200</v>
      </c>
      <c r="N16" s="17">
        <v>35000</v>
      </c>
      <c r="O16" s="17">
        <v>37000</v>
      </c>
      <c r="P16" s="17">
        <v>35000</v>
      </c>
      <c r="Q16" s="17">
        <v>65000</v>
      </c>
      <c r="R16" s="17">
        <v>65050</v>
      </c>
      <c r="S16" s="17">
        <v>65050</v>
      </c>
      <c r="T16" s="17">
        <v>36400</v>
      </c>
      <c r="U16" s="17">
        <v>57100</v>
      </c>
      <c r="V16" s="17">
        <v>111000</v>
      </c>
      <c r="W16" s="17">
        <v>73000</v>
      </c>
      <c r="X16" s="17">
        <v>59000</v>
      </c>
      <c r="Y16" s="17">
        <v>58000</v>
      </c>
      <c r="Z16" s="17">
        <v>49200</v>
      </c>
    </row>
    <row r="17" spans="1:26" ht="18" customHeight="1">
      <c r="A17" s="17" t="s">
        <v>81</v>
      </c>
      <c r="B17" s="17"/>
      <c r="C17" s="13"/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5">
        <v>0</v>
      </c>
      <c r="K17" s="14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</row>
    <row r="18" spans="1:26" ht="18" customHeight="1">
      <c r="A18" s="17" t="s">
        <v>178</v>
      </c>
      <c r="B18" s="17"/>
      <c r="C18" s="13"/>
      <c r="D18" s="13">
        <v>909965</v>
      </c>
      <c r="E18" s="13">
        <v>2194413</v>
      </c>
      <c r="F18" s="13">
        <v>2163252</v>
      </c>
      <c r="G18" s="13">
        <v>893434</v>
      </c>
      <c r="H18" s="13">
        <v>745934</v>
      </c>
      <c r="I18" s="13">
        <v>985652</v>
      </c>
      <c r="J18" s="15">
        <v>844728</v>
      </c>
      <c r="K18" s="14">
        <v>966355</v>
      </c>
      <c r="L18" s="17">
        <v>1159998</v>
      </c>
      <c r="M18" s="17">
        <v>1612240</v>
      </c>
      <c r="N18" s="17">
        <v>1192879</v>
      </c>
      <c r="O18" s="17">
        <v>1526100</v>
      </c>
      <c r="P18" s="17">
        <v>2187825</v>
      </c>
      <c r="Q18" s="17">
        <v>1477985</v>
      </c>
      <c r="R18" s="17">
        <v>1127128</v>
      </c>
      <c r="S18" s="17">
        <v>275773</v>
      </c>
      <c r="T18" s="17">
        <v>286050</v>
      </c>
      <c r="U18" s="17">
        <v>262243</v>
      </c>
      <c r="V18" s="17">
        <v>596797</v>
      </c>
      <c r="W18" s="17">
        <v>445762</v>
      </c>
      <c r="X18" s="17">
        <v>728277</v>
      </c>
      <c r="Y18" s="17">
        <v>641867</v>
      </c>
      <c r="Z18" s="17">
        <v>1452290</v>
      </c>
    </row>
    <row r="19" spans="1:26" ht="18" customHeight="1">
      <c r="A19" s="17" t="s">
        <v>75</v>
      </c>
      <c r="B19" s="17"/>
      <c r="C19" s="13"/>
      <c r="D19" s="13">
        <v>88659</v>
      </c>
      <c r="E19" s="13">
        <v>291216</v>
      </c>
      <c r="F19" s="13">
        <v>154337</v>
      </c>
      <c r="G19" s="13">
        <v>270988</v>
      </c>
      <c r="H19" s="13">
        <v>92624</v>
      </c>
      <c r="I19" s="13">
        <v>154709</v>
      </c>
      <c r="J19" s="15">
        <v>80326</v>
      </c>
      <c r="K19" s="14">
        <v>38395</v>
      </c>
      <c r="L19" s="17">
        <v>34909</v>
      </c>
      <c r="M19" s="17">
        <v>109735</v>
      </c>
      <c r="N19" s="17">
        <v>137747</v>
      </c>
      <c r="O19" s="17">
        <v>28944</v>
      </c>
      <c r="P19" s="17">
        <v>164744</v>
      </c>
      <c r="Q19" s="17">
        <v>353104</v>
      </c>
      <c r="R19" s="17">
        <v>537089</v>
      </c>
      <c r="S19" s="17">
        <v>23640</v>
      </c>
      <c r="T19" s="17">
        <v>10182</v>
      </c>
      <c r="U19" s="17">
        <v>17224</v>
      </c>
      <c r="V19" s="17">
        <v>132874</v>
      </c>
      <c r="W19" s="17">
        <v>71728</v>
      </c>
      <c r="X19" s="17">
        <v>178440</v>
      </c>
      <c r="Y19" s="17">
        <v>121527</v>
      </c>
      <c r="Z19" s="17">
        <v>200454</v>
      </c>
    </row>
    <row r="20" spans="1:26" ht="18" customHeight="1">
      <c r="A20" s="17" t="s">
        <v>76</v>
      </c>
      <c r="B20" s="17"/>
      <c r="C20" s="13"/>
      <c r="D20" s="13">
        <v>761761</v>
      </c>
      <c r="E20" s="13">
        <v>1823528</v>
      </c>
      <c r="F20" s="13">
        <v>1919433</v>
      </c>
      <c r="G20" s="13">
        <v>566249</v>
      </c>
      <c r="H20" s="13">
        <v>603659</v>
      </c>
      <c r="I20" s="13">
        <v>795984</v>
      </c>
      <c r="J20" s="15">
        <v>717721</v>
      </c>
      <c r="K20" s="14">
        <v>901348</v>
      </c>
      <c r="L20" s="17">
        <v>1017426</v>
      </c>
      <c r="M20" s="17">
        <v>1466892</v>
      </c>
      <c r="N20" s="17">
        <v>1045934</v>
      </c>
      <c r="O20" s="17">
        <v>1491438</v>
      </c>
      <c r="P20" s="17">
        <v>2023081</v>
      </c>
      <c r="Q20" s="17">
        <v>1124881</v>
      </c>
      <c r="R20" s="17">
        <v>590039</v>
      </c>
      <c r="S20" s="17">
        <v>252133</v>
      </c>
      <c r="T20" s="17">
        <v>273997</v>
      </c>
      <c r="U20" s="17">
        <v>245019</v>
      </c>
      <c r="V20" s="17">
        <v>463923</v>
      </c>
      <c r="W20" s="17">
        <v>367230</v>
      </c>
      <c r="X20" s="17">
        <v>535746</v>
      </c>
      <c r="Y20" s="17">
        <v>478311</v>
      </c>
      <c r="Z20" s="17">
        <v>1251462</v>
      </c>
    </row>
    <row r="21" spans="1:26" ht="18" customHeight="1">
      <c r="A21" s="17" t="s">
        <v>179</v>
      </c>
      <c r="B21" s="17"/>
      <c r="C21" s="13"/>
      <c r="D21" s="13">
        <v>39280</v>
      </c>
      <c r="E21" s="13">
        <v>18395</v>
      </c>
      <c r="F21" s="13">
        <v>630</v>
      </c>
      <c r="G21" s="13">
        <v>114</v>
      </c>
      <c r="H21" s="13">
        <v>304</v>
      </c>
      <c r="I21" s="13">
        <v>0</v>
      </c>
      <c r="J21" s="15">
        <v>63</v>
      </c>
      <c r="K21" s="14">
        <v>36788</v>
      </c>
      <c r="L21" s="17">
        <v>3108</v>
      </c>
      <c r="M21" s="17">
        <v>198</v>
      </c>
      <c r="N21" s="17">
        <v>1217</v>
      </c>
      <c r="O21" s="17">
        <v>70507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3012</v>
      </c>
      <c r="Y21" s="17">
        <v>0</v>
      </c>
      <c r="Z21" s="17">
        <v>0</v>
      </c>
    </row>
    <row r="22" spans="1:26" ht="18" customHeight="1">
      <c r="A22" s="17" t="s">
        <v>180</v>
      </c>
      <c r="B22" s="17"/>
      <c r="C22" s="13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5">
        <v>0</v>
      </c>
      <c r="K22" s="14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</row>
    <row r="23" spans="1:26" ht="18" customHeight="1">
      <c r="A23" s="17" t="s">
        <v>60</v>
      </c>
      <c r="B23" s="17">
        <f t="shared" ref="B23:G23" si="0">SUM(B4:B22)-B5-B8-B9-B13-B19-B20</f>
        <v>0</v>
      </c>
      <c r="C23" s="13">
        <f t="shared" si="0"/>
        <v>0</v>
      </c>
      <c r="D23" s="13">
        <f t="shared" si="0"/>
        <v>4314137</v>
      </c>
      <c r="E23" s="13">
        <f t="shared" si="0"/>
        <v>5593084</v>
      </c>
      <c r="F23" s="13">
        <f t="shared" si="0"/>
        <v>5712984</v>
      </c>
      <c r="G23" s="13">
        <f t="shared" si="0"/>
        <v>4608410</v>
      </c>
      <c r="H23" s="13">
        <f t="shared" ref="H23:N23" si="1">SUM(H4:H22)-H5-H8-H9-H13-H19-H20</f>
        <v>4789689</v>
      </c>
      <c r="I23" s="13">
        <f t="shared" si="1"/>
        <v>4978089</v>
      </c>
      <c r="J23" s="15">
        <f t="shared" si="1"/>
        <v>4892890</v>
      </c>
      <c r="K23" s="14">
        <f t="shared" si="1"/>
        <v>5153613</v>
      </c>
      <c r="L23" s="19">
        <f t="shared" si="1"/>
        <v>5433755</v>
      </c>
      <c r="M23" s="19">
        <f t="shared" si="1"/>
        <v>5749332</v>
      </c>
      <c r="N23" s="19">
        <f t="shared" si="1"/>
        <v>6030598</v>
      </c>
      <c r="O23" s="19">
        <f t="shared" ref="O23:U23" si="2">SUM(O4:O22)-O5-O8-O9-O13-O19-O20</f>
        <v>6010908</v>
      </c>
      <c r="P23" s="19">
        <f t="shared" si="2"/>
        <v>6485951</v>
      </c>
      <c r="Q23" s="19">
        <f t="shared" si="2"/>
        <v>5972231</v>
      </c>
      <c r="R23" s="19">
        <f t="shared" si="2"/>
        <v>5457024</v>
      </c>
      <c r="S23" s="19">
        <f t="shared" si="2"/>
        <v>4791488</v>
      </c>
      <c r="T23" s="19">
        <f t="shared" si="2"/>
        <v>4930890</v>
      </c>
      <c r="U23" s="19">
        <f t="shared" si="2"/>
        <v>4993940</v>
      </c>
      <c r="V23" s="19">
        <f>SUM(V4:V22)-V5-V8-V9-V13-V19-V20</f>
        <v>5957263</v>
      </c>
      <c r="W23" s="19">
        <f>SUM(W4:W22)-W5-W8-W9-W13-W19-W20</f>
        <v>5637073</v>
      </c>
      <c r="X23" s="19">
        <f>SUM(X4:X22)-X5-X8-X9-X13-X19-X20</f>
        <v>5911253</v>
      </c>
      <c r="Y23" s="19">
        <f t="shared" ref="Y23:Z23" si="3">SUM(Y4:Y22)-Y5-Y8-Y9-Y13-Y19-Y20</f>
        <v>5801577</v>
      </c>
      <c r="Z23" s="19">
        <f t="shared" si="3"/>
        <v>6786898</v>
      </c>
    </row>
    <row r="24" spans="1:26" ht="18" customHeight="1">
      <c r="A24" s="17" t="s">
        <v>79</v>
      </c>
      <c r="B24" s="17">
        <f t="shared" ref="B24:G24" si="4">SUM(B4:B7)-B5</f>
        <v>0</v>
      </c>
      <c r="C24" s="13">
        <f t="shared" si="4"/>
        <v>0</v>
      </c>
      <c r="D24" s="13">
        <f t="shared" si="4"/>
        <v>1707323</v>
      </c>
      <c r="E24" s="13">
        <f t="shared" si="4"/>
        <v>1840228</v>
      </c>
      <c r="F24" s="13">
        <f t="shared" si="4"/>
        <v>2053396</v>
      </c>
      <c r="G24" s="13">
        <f t="shared" si="4"/>
        <v>2134106</v>
      </c>
      <c r="H24" s="13">
        <f t="shared" ref="H24:M24" si="5">SUM(H4:H7)-H5</f>
        <v>2322549</v>
      </c>
      <c r="I24" s="13">
        <f t="shared" si="5"/>
        <v>2448918</v>
      </c>
      <c r="J24" s="15">
        <f t="shared" si="5"/>
        <v>2461923</v>
      </c>
      <c r="K24" s="14">
        <f t="shared" si="5"/>
        <v>2502407</v>
      </c>
      <c r="L24" s="19">
        <f t="shared" si="5"/>
        <v>2465531</v>
      </c>
      <c r="M24" s="19">
        <f t="shared" si="5"/>
        <v>2359389</v>
      </c>
      <c r="N24" s="19">
        <f t="shared" ref="N24:S24" si="6">SUM(N4:N7)-N5</f>
        <v>2917213</v>
      </c>
      <c r="O24" s="19">
        <f t="shared" si="6"/>
        <v>2597432</v>
      </c>
      <c r="P24" s="19">
        <f t="shared" si="6"/>
        <v>2516630</v>
      </c>
      <c r="Q24" s="19">
        <f t="shared" si="6"/>
        <v>2590595</v>
      </c>
      <c r="R24" s="19">
        <f t="shared" si="6"/>
        <v>2513961</v>
      </c>
      <c r="S24" s="19">
        <f t="shared" si="6"/>
        <v>2519956</v>
      </c>
      <c r="T24" s="19">
        <f>SUM(T4:T7)-T5</f>
        <v>2694731</v>
      </c>
      <c r="U24" s="19">
        <f>SUM(U4:U7)-U5</f>
        <v>2642516</v>
      </c>
      <c r="V24" s="19">
        <f>SUM(V4:V7)-V5</f>
        <v>2662728</v>
      </c>
      <c r="W24" s="19">
        <f>SUM(W4:W7)-W5</f>
        <v>2816329</v>
      </c>
      <c r="X24" s="19">
        <f>SUM(X4:X7)-X5</f>
        <v>2787920</v>
      </c>
      <c r="Y24" s="19">
        <f t="shared" ref="Y24:Z24" si="7">SUM(Y4:Y7)-Y5</f>
        <v>2664123</v>
      </c>
      <c r="Z24" s="19">
        <f t="shared" si="7"/>
        <v>2553544</v>
      </c>
    </row>
    <row r="25" spans="1:26" ht="18" customHeight="1">
      <c r="A25" s="17" t="s">
        <v>181</v>
      </c>
      <c r="B25" s="17">
        <f t="shared" ref="B25:G25" si="8">+B18+B21+B22</f>
        <v>0</v>
      </c>
      <c r="C25" s="13">
        <f t="shared" si="8"/>
        <v>0</v>
      </c>
      <c r="D25" s="13">
        <f t="shared" si="8"/>
        <v>949245</v>
      </c>
      <c r="E25" s="13">
        <f t="shared" si="8"/>
        <v>2212808</v>
      </c>
      <c r="F25" s="13">
        <f t="shared" si="8"/>
        <v>2163882</v>
      </c>
      <c r="G25" s="13">
        <f t="shared" si="8"/>
        <v>893548</v>
      </c>
      <c r="H25" s="13">
        <f t="shared" ref="H25:M25" si="9">+H18+H21+H22</f>
        <v>746238</v>
      </c>
      <c r="I25" s="13">
        <f t="shared" si="9"/>
        <v>985652</v>
      </c>
      <c r="J25" s="15">
        <f t="shared" si="9"/>
        <v>844791</v>
      </c>
      <c r="K25" s="14">
        <f t="shared" si="9"/>
        <v>1003143</v>
      </c>
      <c r="L25" s="19">
        <f t="shared" si="9"/>
        <v>1163106</v>
      </c>
      <c r="M25" s="19">
        <f t="shared" si="9"/>
        <v>1612438</v>
      </c>
      <c r="N25" s="19">
        <f t="shared" ref="N25:S25" si="10">+N18+N21+N22</f>
        <v>1194096</v>
      </c>
      <c r="O25" s="19">
        <f t="shared" si="10"/>
        <v>1596607</v>
      </c>
      <c r="P25" s="19">
        <f t="shared" si="10"/>
        <v>2187825</v>
      </c>
      <c r="Q25" s="19">
        <f t="shared" si="10"/>
        <v>1477985</v>
      </c>
      <c r="R25" s="19">
        <f t="shared" si="10"/>
        <v>1127128</v>
      </c>
      <c r="S25" s="19">
        <f t="shared" si="10"/>
        <v>275773</v>
      </c>
      <c r="T25" s="19">
        <f>+T18+T21+T22</f>
        <v>286050</v>
      </c>
      <c r="U25" s="19">
        <f>+U18+U21+U22</f>
        <v>262243</v>
      </c>
      <c r="V25" s="19">
        <f>+V18+V21+V22</f>
        <v>596797</v>
      </c>
      <c r="W25" s="19">
        <f>+W18+W21+W22</f>
        <v>445762</v>
      </c>
      <c r="X25" s="19">
        <f>+X18+X21+X22</f>
        <v>731289</v>
      </c>
      <c r="Y25" s="19">
        <f t="shared" ref="Y25:Z25" si="11">+Y18+Y21+Y22</f>
        <v>641867</v>
      </c>
      <c r="Z25" s="19">
        <f t="shared" si="11"/>
        <v>1452290</v>
      </c>
    </row>
    <row r="26" spans="1:26" ht="18" customHeight="1"/>
    <row r="27" spans="1:26" ht="18" customHeight="1"/>
    <row r="28" spans="1:26" ht="18" customHeight="1"/>
    <row r="29" spans="1:26" ht="18" customHeight="1"/>
    <row r="30" spans="1:26" ht="18" customHeight="1">
      <c r="A30" s="31" t="s">
        <v>100</v>
      </c>
      <c r="L30" s="32"/>
      <c r="M30" s="32" t="str">
        <f>財政指標!$M$1</f>
        <v>岩舟町</v>
      </c>
      <c r="P30" s="32"/>
      <c r="R30" s="32"/>
      <c r="S30" s="32"/>
      <c r="T30" s="32"/>
      <c r="U30" s="32"/>
      <c r="V30" s="32"/>
      <c r="W30" s="32"/>
      <c r="X30" s="32"/>
      <c r="Y30" s="32"/>
      <c r="Z30" s="32" t="str">
        <f>財政指標!$M$1</f>
        <v>岩舟町</v>
      </c>
    </row>
    <row r="31" spans="1:26" ht="18" customHeight="1"/>
    <row r="32" spans="1:26" s="79" customFormat="1" ht="18" customHeight="1">
      <c r="A32" s="51"/>
      <c r="B32" s="77" t="s">
        <v>10</v>
      </c>
      <c r="C32" s="51" t="s">
        <v>9</v>
      </c>
      <c r="D32" s="51" t="s">
        <v>8</v>
      </c>
      <c r="E32" s="51" t="s">
        <v>7</v>
      </c>
      <c r="F32" s="51" t="s">
        <v>6</v>
      </c>
      <c r="G32" s="51" t="s">
        <v>5</v>
      </c>
      <c r="H32" s="51" t="s">
        <v>4</v>
      </c>
      <c r="I32" s="51" t="s">
        <v>3</v>
      </c>
      <c r="J32" s="52" t="s">
        <v>167</v>
      </c>
      <c r="K32" s="52" t="s">
        <v>168</v>
      </c>
      <c r="L32" s="51" t="s">
        <v>84</v>
      </c>
      <c r="M32" s="56" t="s">
        <v>176</v>
      </c>
      <c r="N32" s="56" t="s">
        <v>184</v>
      </c>
      <c r="O32" s="46" t="s">
        <v>188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210</v>
      </c>
      <c r="U32" s="46" t="s">
        <v>212</v>
      </c>
      <c r="V32" s="46" t="s">
        <v>214</v>
      </c>
      <c r="W32" s="46" t="s">
        <v>218</v>
      </c>
      <c r="X32" s="46" t="s">
        <v>220</v>
      </c>
      <c r="Y32" s="46" t="s">
        <v>222</v>
      </c>
      <c r="Z32" s="46" t="s">
        <v>223</v>
      </c>
    </row>
    <row r="33" spans="1:26" ht="18" customHeight="1">
      <c r="A33" s="17" t="s">
        <v>61</v>
      </c>
      <c r="B33" s="33" t="e">
        <f>B4/B$23*100</f>
        <v>#DIV/0!</v>
      </c>
      <c r="C33" s="33" t="e">
        <f t="shared" ref="C33:L33" si="12">C4/C$23*100</f>
        <v>#DIV/0!</v>
      </c>
      <c r="D33" s="33">
        <f t="shared" si="12"/>
        <v>28.961620829380248</v>
      </c>
      <c r="E33" s="33">
        <f t="shared" si="12"/>
        <v>24.323664725936531</v>
      </c>
      <c r="F33" s="33">
        <f t="shared" si="12"/>
        <v>24.476000632944185</v>
      </c>
      <c r="G33" s="33">
        <f t="shared" si="12"/>
        <v>31.287450552359708</v>
      </c>
      <c r="H33" s="33">
        <f t="shared" si="12"/>
        <v>31.299318181201325</v>
      </c>
      <c r="I33" s="33">
        <f t="shared" si="12"/>
        <v>31.294438488343619</v>
      </c>
      <c r="J33" s="33">
        <f t="shared" si="12"/>
        <v>31.701284925677868</v>
      </c>
      <c r="K33" s="33">
        <f t="shared" si="12"/>
        <v>31.230323270296008</v>
      </c>
      <c r="L33" s="33">
        <f t="shared" si="12"/>
        <v>28.964960694768166</v>
      </c>
      <c r="M33" s="33">
        <f t="shared" ref="M33:N51" si="13">M4/M$23*100</f>
        <v>26.958557968125689</v>
      </c>
      <c r="N33" s="33">
        <f t="shared" si="13"/>
        <v>25.758689270947922</v>
      </c>
      <c r="O33" s="33">
        <f t="shared" ref="O33:P51" si="14">O4/O$23*100</f>
        <v>25.709493474197242</v>
      </c>
      <c r="P33" s="33">
        <f t="shared" si="14"/>
        <v>23.063279386477017</v>
      </c>
      <c r="Q33" s="33">
        <f t="shared" ref="Q33:R51" si="15">Q4/Q$23*100</f>
        <v>25.517834122625199</v>
      </c>
      <c r="R33" s="33">
        <f t="shared" si="15"/>
        <v>25.907875794572277</v>
      </c>
      <c r="S33" s="33">
        <f t="shared" ref="S33:T51" si="16">S4/S$23*100</f>
        <v>29.612491985788132</v>
      </c>
      <c r="T33" s="33">
        <f t="shared" si="16"/>
        <v>29.764342745427296</v>
      </c>
      <c r="U33" s="33">
        <f t="shared" ref="U33:V51" si="17">U4/U$23*100</f>
        <v>27.896830959122454</v>
      </c>
      <c r="V33" s="33">
        <f t="shared" si="17"/>
        <v>22.721961410802244</v>
      </c>
      <c r="W33" s="33">
        <f t="shared" ref="W33:X51" si="18">W4/W$23*100</f>
        <v>23.513000452539821</v>
      </c>
      <c r="X33" s="33">
        <f t="shared" si="18"/>
        <v>21.44311874318355</v>
      </c>
      <c r="Y33" s="33">
        <f t="shared" ref="Y33:Z33" si="19">Y4/Y$23*100</f>
        <v>20.705025547364105</v>
      </c>
      <c r="Z33" s="33">
        <f t="shared" si="19"/>
        <v>16.631441934150182</v>
      </c>
    </row>
    <row r="34" spans="1:26" ht="18" customHeight="1">
      <c r="A34" s="17" t="s">
        <v>62</v>
      </c>
      <c r="B34" s="33" t="e">
        <f t="shared" ref="B34:L51" si="20">B5/B$23*100</f>
        <v>#DIV/0!</v>
      </c>
      <c r="C34" s="33" t="e">
        <f t="shared" si="20"/>
        <v>#DIV/0!</v>
      </c>
      <c r="D34" s="33">
        <f t="shared" si="20"/>
        <v>20.174950401436025</v>
      </c>
      <c r="E34" s="33">
        <f t="shared" si="20"/>
        <v>17.039293527506473</v>
      </c>
      <c r="F34" s="33">
        <f t="shared" si="20"/>
        <v>17.369399249148955</v>
      </c>
      <c r="G34" s="33">
        <f t="shared" si="20"/>
        <v>21.930557393981871</v>
      </c>
      <c r="H34" s="33">
        <f t="shared" si="20"/>
        <v>21.947124333124759</v>
      </c>
      <c r="I34" s="33">
        <f t="shared" si="20"/>
        <v>21.719599629496379</v>
      </c>
      <c r="J34" s="33">
        <f t="shared" si="20"/>
        <v>22.12910978991966</v>
      </c>
      <c r="K34" s="33">
        <f t="shared" si="20"/>
        <v>21.64033271415607</v>
      </c>
      <c r="L34" s="33">
        <f t="shared" si="20"/>
        <v>20.506095692573549</v>
      </c>
      <c r="M34" s="33">
        <f t="shared" si="13"/>
        <v>19.104062871999737</v>
      </c>
      <c r="N34" s="33">
        <f t="shared" si="13"/>
        <v>18.143092940368437</v>
      </c>
      <c r="O34" s="33">
        <f t="shared" si="14"/>
        <v>17.753257910452131</v>
      </c>
      <c r="P34" s="33">
        <f t="shared" si="14"/>
        <v>16.045465036661547</v>
      </c>
      <c r="Q34" s="33">
        <f t="shared" si="15"/>
        <v>17.372402373585349</v>
      </c>
      <c r="R34" s="33">
        <f t="shared" si="15"/>
        <v>17.730231716041565</v>
      </c>
      <c r="S34" s="33">
        <f t="shared" si="16"/>
        <v>20.417582179064205</v>
      </c>
      <c r="T34" s="33">
        <f t="shared" si="16"/>
        <v>20.257965600530532</v>
      </c>
      <c r="U34" s="33">
        <f t="shared" si="17"/>
        <v>19.016828396015974</v>
      </c>
      <c r="V34" s="33">
        <f t="shared" si="17"/>
        <v>15.092132074746406</v>
      </c>
      <c r="W34" s="33">
        <f t="shared" si="18"/>
        <v>15.15059322453337</v>
      </c>
      <c r="X34" s="33">
        <f t="shared" si="18"/>
        <v>13.324839928184431</v>
      </c>
      <c r="Y34" s="33">
        <f t="shared" ref="Y34:Z34" si="21">Y5/Y$23*100</f>
        <v>12.70185675377574</v>
      </c>
      <c r="Z34" s="33">
        <f t="shared" si="21"/>
        <v>10.370245729344981</v>
      </c>
    </row>
    <row r="35" spans="1:26" ht="18" customHeight="1">
      <c r="A35" s="17" t="s">
        <v>63</v>
      </c>
      <c r="B35" s="33" t="e">
        <f t="shared" si="20"/>
        <v>#DIV/0!</v>
      </c>
      <c r="C35" s="33" t="e">
        <f t="shared" si="20"/>
        <v>#DIV/0!</v>
      </c>
      <c r="D35" s="33">
        <f t="shared" si="20"/>
        <v>2.3371302302175381</v>
      </c>
      <c r="E35" s="33">
        <f t="shared" si="20"/>
        <v>2.0982162971269518</v>
      </c>
      <c r="F35" s="33">
        <f t="shared" si="20"/>
        <v>4.5850294697132004</v>
      </c>
      <c r="G35" s="33">
        <f t="shared" si="20"/>
        <v>5.8369372516768259</v>
      </c>
      <c r="H35" s="33">
        <f t="shared" si="20"/>
        <v>5.7434209193958106</v>
      </c>
      <c r="I35" s="33">
        <f t="shared" si="20"/>
        <v>5.9783382739842539</v>
      </c>
      <c r="J35" s="33">
        <f t="shared" si="20"/>
        <v>6.3389326144671143</v>
      </c>
      <c r="K35" s="33">
        <f t="shared" si="20"/>
        <v>6.2479274248958934</v>
      </c>
      <c r="L35" s="33">
        <f t="shared" si="20"/>
        <v>6.1719197865932491</v>
      </c>
      <c r="M35" s="33">
        <f t="shared" si="13"/>
        <v>4.6722819277091672</v>
      </c>
      <c r="N35" s="33">
        <f t="shared" si="13"/>
        <v>5.1166567560961616</v>
      </c>
      <c r="O35" s="33">
        <f t="shared" si="14"/>
        <v>5.4756120040433158</v>
      </c>
      <c r="P35" s="33">
        <f t="shared" si="14"/>
        <v>7.6671408710919957</v>
      </c>
      <c r="Q35" s="33">
        <f t="shared" si="15"/>
        <v>9.3398765051117412</v>
      </c>
      <c r="R35" s="33">
        <f t="shared" si="15"/>
        <v>10.00134872047475</v>
      </c>
      <c r="S35" s="33">
        <f t="shared" si="16"/>
        <v>10.913394753362629</v>
      </c>
      <c r="T35" s="33">
        <f t="shared" si="16"/>
        <v>11.493158435901025</v>
      </c>
      <c r="U35" s="33">
        <f t="shared" si="17"/>
        <v>11.605786212890022</v>
      </c>
      <c r="V35" s="33">
        <f t="shared" si="17"/>
        <v>10.669782415179588</v>
      </c>
      <c r="W35" s="33">
        <f t="shared" si="18"/>
        <v>14.7709990628115</v>
      </c>
      <c r="X35" s="33">
        <f t="shared" si="18"/>
        <v>14.582221400437437</v>
      </c>
      <c r="Y35" s="33">
        <f t="shared" ref="Y35:Z35" si="22">Y6/Y$23*100</f>
        <v>14.317520908539178</v>
      </c>
      <c r="Z35" s="33">
        <f t="shared" si="22"/>
        <v>11.897615081293397</v>
      </c>
    </row>
    <row r="36" spans="1:26" ht="18" customHeight="1">
      <c r="A36" s="17" t="s">
        <v>64</v>
      </c>
      <c r="B36" s="33" t="e">
        <f t="shared" si="20"/>
        <v>#DIV/0!</v>
      </c>
      <c r="C36" s="33" t="e">
        <f t="shared" si="20"/>
        <v>#DIV/0!</v>
      </c>
      <c r="D36" s="33">
        <f t="shared" si="20"/>
        <v>8.2763250216671373</v>
      </c>
      <c r="E36" s="33">
        <f t="shared" si="20"/>
        <v>6.4799670450148801</v>
      </c>
      <c r="F36" s="33">
        <f t="shared" si="20"/>
        <v>6.8815876256611261</v>
      </c>
      <c r="G36" s="33">
        <f t="shared" si="20"/>
        <v>9.1845560616351403</v>
      </c>
      <c r="H36" s="33">
        <f t="shared" si="20"/>
        <v>11.4478622724774</v>
      </c>
      <c r="I36" s="33">
        <f t="shared" si="20"/>
        <v>11.9211609113457</v>
      </c>
      <c r="J36" s="33">
        <f t="shared" si="20"/>
        <v>12.276119021682483</v>
      </c>
      <c r="K36" s="33">
        <f t="shared" si="20"/>
        <v>11.078111608302759</v>
      </c>
      <c r="L36" s="33">
        <f t="shared" si="20"/>
        <v>10.237469300695375</v>
      </c>
      <c r="M36" s="33">
        <f t="shared" si="13"/>
        <v>9.4067797789377963</v>
      </c>
      <c r="N36" s="33">
        <f t="shared" si="13"/>
        <v>17.498181772354915</v>
      </c>
      <c r="O36" s="33">
        <f t="shared" si="14"/>
        <v>12.026868486425013</v>
      </c>
      <c r="P36" s="33">
        <f t="shared" si="14"/>
        <v>8.0708287805442875</v>
      </c>
      <c r="Q36" s="33">
        <f t="shared" si="15"/>
        <v>8.519630268822489</v>
      </c>
      <c r="R36" s="33">
        <f t="shared" si="15"/>
        <v>10.159127026012712</v>
      </c>
      <c r="S36" s="33">
        <f t="shared" si="16"/>
        <v>12.066460356365289</v>
      </c>
      <c r="T36" s="33">
        <f t="shared" si="16"/>
        <v>13.392491010750597</v>
      </c>
      <c r="U36" s="33">
        <f t="shared" si="17"/>
        <v>13.411835144194765</v>
      </c>
      <c r="V36" s="33">
        <f t="shared" si="17"/>
        <v>11.30542666993215</v>
      </c>
      <c r="W36" s="33">
        <f t="shared" si="18"/>
        <v>11.676840090593114</v>
      </c>
      <c r="X36" s="33">
        <f t="shared" si="18"/>
        <v>11.137587919177202</v>
      </c>
      <c r="Y36" s="33">
        <f t="shared" ref="Y36:Z36" si="23">Y7/Y$23*100</f>
        <v>10.8981230448204</v>
      </c>
      <c r="Z36" s="33">
        <f t="shared" si="23"/>
        <v>9.0955544049726402</v>
      </c>
    </row>
    <row r="37" spans="1:26" ht="18" customHeight="1">
      <c r="A37" s="17" t="s">
        <v>65</v>
      </c>
      <c r="B37" s="33" t="e">
        <f t="shared" si="20"/>
        <v>#DIV/0!</v>
      </c>
      <c r="C37" s="33" t="e">
        <f t="shared" si="20"/>
        <v>#DIV/0!</v>
      </c>
      <c r="D37" s="33">
        <f t="shared" si="20"/>
        <v>8.2760700459906573</v>
      </c>
      <c r="E37" s="33">
        <f t="shared" si="20"/>
        <v>6.4763196833804031</v>
      </c>
      <c r="F37" s="33">
        <f t="shared" si="20"/>
        <v>6.8815876256611261</v>
      </c>
      <c r="G37" s="33">
        <f t="shared" si="20"/>
        <v>9.1810190499543225</v>
      </c>
      <c r="H37" s="33">
        <f t="shared" si="20"/>
        <v>11.447569977925498</v>
      </c>
      <c r="I37" s="33">
        <f t="shared" si="20"/>
        <v>11.921100647256406</v>
      </c>
      <c r="J37" s="33">
        <f t="shared" si="20"/>
        <v>12.281657670620023</v>
      </c>
      <c r="K37" s="33">
        <f t="shared" si="20"/>
        <v>11.078111608302759</v>
      </c>
      <c r="L37" s="33">
        <f t="shared" si="20"/>
        <v>10.237469300695375</v>
      </c>
      <c r="M37" s="33">
        <f t="shared" si="13"/>
        <v>9.4067797789377963</v>
      </c>
      <c r="N37" s="33">
        <f t="shared" si="13"/>
        <v>17.477984770332892</v>
      </c>
      <c r="O37" s="33">
        <f t="shared" si="14"/>
        <v>12.023491292829636</v>
      </c>
      <c r="P37" s="33">
        <f t="shared" si="14"/>
        <v>8.0462063311918328</v>
      </c>
      <c r="Q37" s="33">
        <f t="shared" si="15"/>
        <v>8.5121121403375053</v>
      </c>
      <c r="R37" s="33">
        <f t="shared" si="15"/>
        <v>10.159127026012712</v>
      </c>
      <c r="S37" s="33">
        <f t="shared" si="16"/>
        <v>12.066460356365289</v>
      </c>
      <c r="T37" s="33">
        <f t="shared" si="16"/>
        <v>13.392491010750597</v>
      </c>
      <c r="U37" s="33">
        <f t="shared" si="17"/>
        <v>13.411835144194765</v>
      </c>
      <c r="V37" s="33">
        <f t="shared" si="17"/>
        <v>11.30542666993215</v>
      </c>
      <c r="W37" s="33">
        <f t="shared" si="18"/>
        <v>11.676840090593114</v>
      </c>
      <c r="X37" s="33">
        <f t="shared" si="18"/>
        <v>11.137587919177202</v>
      </c>
      <c r="Y37" s="33">
        <f t="shared" ref="Y37:Z37" si="24">Y8/Y$23*100</f>
        <v>10.8981230448204</v>
      </c>
      <c r="Z37" s="33">
        <f t="shared" si="24"/>
        <v>9.0955544049726402</v>
      </c>
    </row>
    <row r="38" spans="1:26" ht="18" customHeight="1">
      <c r="A38" s="17" t="s">
        <v>66</v>
      </c>
      <c r="B38" s="33" t="e">
        <f t="shared" si="20"/>
        <v>#DIV/0!</v>
      </c>
      <c r="C38" s="33" t="e">
        <f t="shared" si="20"/>
        <v>#DIV/0!</v>
      </c>
      <c r="D38" s="33">
        <f t="shared" si="20"/>
        <v>2.5497567647944419E-4</v>
      </c>
      <c r="E38" s="33">
        <f t="shared" si="20"/>
        <v>3.6473616344757202E-3</v>
      </c>
      <c r="F38" s="33">
        <f t="shared" si="20"/>
        <v>0</v>
      </c>
      <c r="G38" s="33">
        <f t="shared" si="20"/>
        <v>3.5370116808183297E-3</v>
      </c>
      <c r="H38" s="33">
        <f t="shared" si="20"/>
        <v>2.9229455190096895E-4</v>
      </c>
      <c r="I38" s="33">
        <f t="shared" si="20"/>
        <v>6.0264089292095823E-5</v>
      </c>
      <c r="J38" s="33">
        <f t="shared" si="20"/>
        <v>5.9269674977365113E-4</v>
      </c>
      <c r="K38" s="33">
        <f t="shared" si="20"/>
        <v>0</v>
      </c>
      <c r="L38" s="33">
        <f t="shared" si="20"/>
        <v>0</v>
      </c>
      <c r="M38" s="33">
        <f t="shared" si="13"/>
        <v>0</v>
      </c>
      <c r="N38" s="33">
        <f t="shared" si="13"/>
        <v>2.0197002022021696E-2</v>
      </c>
      <c r="O38" s="33">
        <f t="shared" si="14"/>
        <v>3.377193595376938E-3</v>
      </c>
      <c r="P38" s="33">
        <f t="shared" si="14"/>
        <v>2.4622449352454247E-2</v>
      </c>
      <c r="Q38" s="33">
        <f t="shared" si="15"/>
        <v>7.5181284849832495E-3</v>
      </c>
      <c r="R38" s="33">
        <f t="shared" si="15"/>
        <v>0</v>
      </c>
      <c r="S38" s="33">
        <f t="shared" si="16"/>
        <v>0</v>
      </c>
      <c r="T38" s="33">
        <f t="shared" si="16"/>
        <v>0</v>
      </c>
      <c r="U38" s="33">
        <f t="shared" si="17"/>
        <v>0</v>
      </c>
      <c r="V38" s="33">
        <f t="shared" si="17"/>
        <v>0</v>
      </c>
      <c r="W38" s="33">
        <f t="shared" si="18"/>
        <v>0</v>
      </c>
      <c r="X38" s="33">
        <f t="shared" si="18"/>
        <v>0</v>
      </c>
      <c r="Y38" s="33">
        <f t="shared" ref="Y38:Z38" si="25">Y9/Y$23*100</f>
        <v>0</v>
      </c>
      <c r="Z38" s="33">
        <f t="shared" si="25"/>
        <v>0</v>
      </c>
    </row>
    <row r="39" spans="1:26" ht="18" customHeight="1">
      <c r="A39" s="17" t="s">
        <v>67</v>
      </c>
      <c r="B39" s="33" t="e">
        <f t="shared" si="20"/>
        <v>#DIV/0!</v>
      </c>
      <c r="C39" s="33" t="e">
        <f t="shared" si="20"/>
        <v>#DIV/0!</v>
      </c>
      <c r="D39" s="33">
        <f t="shared" si="20"/>
        <v>9.5058640928649218</v>
      </c>
      <c r="E39" s="33">
        <f t="shared" si="20"/>
        <v>7.3643986037041458</v>
      </c>
      <c r="F39" s="33">
        <f t="shared" si="20"/>
        <v>7.2381963611310667</v>
      </c>
      <c r="G39" s="33">
        <f t="shared" si="20"/>
        <v>10.622014968286242</v>
      </c>
      <c r="H39" s="33">
        <f t="shared" si="20"/>
        <v>11.177009613776594</v>
      </c>
      <c r="I39" s="33">
        <f t="shared" si="20"/>
        <v>10.921620726346998</v>
      </c>
      <c r="J39" s="33">
        <f t="shared" si="20"/>
        <v>9.7554410583520177</v>
      </c>
      <c r="K39" s="33">
        <f t="shared" si="20"/>
        <v>9.7982328125918663</v>
      </c>
      <c r="L39" s="33">
        <f t="shared" si="20"/>
        <v>9.195004191392508</v>
      </c>
      <c r="M39" s="33">
        <f t="shared" si="13"/>
        <v>8.7842378905932019</v>
      </c>
      <c r="N39" s="33">
        <f t="shared" si="13"/>
        <v>9.8468510088054284</v>
      </c>
      <c r="O39" s="33">
        <f t="shared" si="14"/>
        <v>9.3419663052570421</v>
      </c>
      <c r="P39" s="33">
        <f t="shared" si="14"/>
        <v>8.435709736320856</v>
      </c>
      <c r="Q39" s="33">
        <f t="shared" si="15"/>
        <v>10.620905319971715</v>
      </c>
      <c r="R39" s="33">
        <f t="shared" si="15"/>
        <v>10.058266190509698</v>
      </c>
      <c r="S39" s="33">
        <f t="shared" si="16"/>
        <v>12.030709458105708</v>
      </c>
      <c r="T39" s="33">
        <f t="shared" si="16"/>
        <v>12.462232984309122</v>
      </c>
      <c r="U39" s="33">
        <f t="shared" si="17"/>
        <v>12.082944528768866</v>
      </c>
      <c r="V39" s="33">
        <f t="shared" si="17"/>
        <v>10.332782017513747</v>
      </c>
      <c r="W39" s="33">
        <f t="shared" si="18"/>
        <v>12.548675527175185</v>
      </c>
      <c r="X39" s="33">
        <f t="shared" si="18"/>
        <v>13.061173324843312</v>
      </c>
      <c r="Y39" s="33">
        <f t="shared" ref="Y39:Z39" si="26">Y10/Y$23*100</f>
        <v>13.984801029099502</v>
      </c>
      <c r="Z39" s="33">
        <f t="shared" si="26"/>
        <v>12.721909184431532</v>
      </c>
    </row>
    <row r="40" spans="1:26" ht="18" customHeight="1">
      <c r="A40" s="17" t="s">
        <v>68</v>
      </c>
      <c r="B40" s="33" t="e">
        <f t="shared" si="20"/>
        <v>#DIV/0!</v>
      </c>
      <c r="C40" s="33" t="e">
        <f t="shared" si="20"/>
        <v>#DIV/0!</v>
      </c>
      <c r="D40" s="33">
        <f t="shared" si="20"/>
        <v>1.2923558060395393</v>
      </c>
      <c r="E40" s="33">
        <f t="shared" si="20"/>
        <v>0.98128331346355613</v>
      </c>
      <c r="F40" s="33">
        <f t="shared" si="20"/>
        <v>1.0384765649614982</v>
      </c>
      <c r="G40" s="33">
        <f t="shared" si="20"/>
        <v>0.88963438582938592</v>
      </c>
      <c r="H40" s="33">
        <f t="shared" si="20"/>
        <v>0.93855780615401119</v>
      </c>
      <c r="I40" s="33">
        <f t="shared" si="20"/>
        <v>0.72071833187393797</v>
      </c>
      <c r="J40" s="33">
        <f t="shared" si="20"/>
        <v>0.90102168656969606</v>
      </c>
      <c r="K40" s="33">
        <f t="shared" si="20"/>
        <v>1.0431516685478712</v>
      </c>
      <c r="L40" s="33">
        <f t="shared" si="20"/>
        <v>0.5284743239251678</v>
      </c>
      <c r="M40" s="33">
        <f t="shared" si="13"/>
        <v>0.63195167716875622</v>
      </c>
      <c r="N40" s="33">
        <f t="shared" si="13"/>
        <v>0.63156257472310373</v>
      </c>
      <c r="O40" s="33">
        <f t="shared" si="14"/>
        <v>0.30271632838166879</v>
      </c>
      <c r="P40" s="33">
        <f t="shared" si="14"/>
        <v>0.2865578232089635</v>
      </c>
      <c r="Q40" s="33">
        <f t="shared" si="15"/>
        <v>0.15205373000475031</v>
      </c>
      <c r="R40" s="33">
        <f t="shared" si="15"/>
        <v>0.96679069031032294</v>
      </c>
      <c r="S40" s="33">
        <f t="shared" si="16"/>
        <v>0.87135770766826504</v>
      </c>
      <c r="T40" s="33">
        <f t="shared" si="16"/>
        <v>0.82143385879628228</v>
      </c>
      <c r="U40" s="33">
        <f t="shared" si="17"/>
        <v>0.9710969695270667</v>
      </c>
      <c r="V40" s="33">
        <f t="shared" si="17"/>
        <v>1.1845204752585206</v>
      </c>
      <c r="W40" s="33">
        <f t="shared" si="18"/>
        <v>0.90330566944937551</v>
      </c>
      <c r="X40" s="33">
        <f t="shared" si="18"/>
        <v>0.92327295076018567</v>
      </c>
      <c r="Y40" s="33">
        <f t="shared" ref="Y40:Z40" si="27">Y11/Y$23*100</f>
        <v>0.53602666998990101</v>
      </c>
      <c r="Z40" s="33">
        <f t="shared" si="27"/>
        <v>0.73914474624489712</v>
      </c>
    </row>
    <row r="41" spans="1:26" ht="18" customHeight="1">
      <c r="A41" s="17" t="s">
        <v>69</v>
      </c>
      <c r="B41" s="33" t="e">
        <f t="shared" si="20"/>
        <v>#DIV/0!</v>
      </c>
      <c r="C41" s="33" t="e">
        <f t="shared" si="20"/>
        <v>#DIV/0!</v>
      </c>
      <c r="D41" s="33">
        <f t="shared" si="20"/>
        <v>11.475991606200731</v>
      </c>
      <c r="E41" s="33">
        <f t="shared" si="20"/>
        <v>9.7831178648488031</v>
      </c>
      <c r="F41" s="33">
        <f t="shared" si="20"/>
        <v>9.5774292383805033</v>
      </c>
      <c r="G41" s="33">
        <f t="shared" si="20"/>
        <v>11.598837777020709</v>
      </c>
      <c r="H41" s="33">
        <f t="shared" si="20"/>
        <v>11.862001896156514</v>
      </c>
      <c r="I41" s="33">
        <f t="shared" si="20"/>
        <v>11.581673208333559</v>
      </c>
      <c r="J41" s="33">
        <f t="shared" si="20"/>
        <v>11.479943346365848</v>
      </c>
      <c r="K41" s="33">
        <f t="shared" si="20"/>
        <v>10.882714709078854</v>
      </c>
      <c r="L41" s="33">
        <f t="shared" si="20"/>
        <v>11.544374010237854</v>
      </c>
      <c r="M41" s="33">
        <f t="shared" si="13"/>
        <v>9.1439144582361926</v>
      </c>
      <c r="N41" s="33">
        <f t="shared" si="13"/>
        <v>9.3542464611303888</v>
      </c>
      <c r="O41" s="33">
        <f t="shared" si="14"/>
        <v>9.3691335818149266</v>
      </c>
      <c r="P41" s="33">
        <f t="shared" si="14"/>
        <v>8.4342296141306026</v>
      </c>
      <c r="Q41" s="33">
        <f t="shared" si="15"/>
        <v>7.9209260324994135</v>
      </c>
      <c r="R41" s="33">
        <f t="shared" si="15"/>
        <v>9.394003031689067</v>
      </c>
      <c r="S41" s="33">
        <f t="shared" si="16"/>
        <v>11.348645765156878</v>
      </c>
      <c r="T41" s="33">
        <f t="shared" si="16"/>
        <v>11.259083045859875</v>
      </c>
      <c r="U41" s="33">
        <f t="shared" si="17"/>
        <v>12.029359583815584</v>
      </c>
      <c r="V41" s="33">
        <f t="shared" si="17"/>
        <v>15.292089672723867</v>
      </c>
      <c r="W41" s="33">
        <f t="shared" si="18"/>
        <v>10.559806481129479</v>
      </c>
      <c r="X41" s="33">
        <f t="shared" si="18"/>
        <v>10.636391303163643</v>
      </c>
      <c r="Y41" s="33">
        <f t="shared" ref="Y41:Z41" si="28">Y12/Y$23*100</f>
        <v>12.412883600441742</v>
      </c>
      <c r="Z41" s="33">
        <f t="shared" si="28"/>
        <v>9.729761667259476</v>
      </c>
    </row>
    <row r="42" spans="1:26" ht="18" customHeight="1">
      <c r="A42" s="17" t="s">
        <v>70</v>
      </c>
      <c r="B42" s="33" t="e">
        <f t="shared" si="20"/>
        <v>#DIV/0!</v>
      </c>
      <c r="C42" s="33" t="e">
        <f t="shared" si="20"/>
        <v>#DIV/0!</v>
      </c>
      <c r="D42" s="33">
        <f t="shared" si="20"/>
        <v>6.1796832135836208</v>
      </c>
      <c r="E42" s="33">
        <f t="shared" si="20"/>
        <v>5.4729197702019139</v>
      </c>
      <c r="F42" s="33">
        <f t="shared" si="20"/>
        <v>5.2627313502015758</v>
      </c>
      <c r="G42" s="33">
        <f t="shared" si="20"/>
        <v>6.6931327724746721</v>
      </c>
      <c r="H42" s="33">
        <f t="shared" si="20"/>
        <v>6.705362289701899</v>
      </c>
      <c r="I42" s="33">
        <f t="shared" si="20"/>
        <v>6.6978513240723503</v>
      </c>
      <c r="J42" s="33">
        <f t="shared" si="20"/>
        <v>6.7260862189830544</v>
      </c>
      <c r="K42" s="33">
        <f t="shared" si="20"/>
        <v>6.1514126109197571</v>
      </c>
      <c r="L42" s="33">
        <f t="shared" si="20"/>
        <v>5.6818535248644819</v>
      </c>
      <c r="M42" s="33">
        <f t="shared" si="13"/>
        <v>5.3656146487974601</v>
      </c>
      <c r="N42" s="33">
        <f t="shared" si="13"/>
        <v>5.3938266155363035</v>
      </c>
      <c r="O42" s="33">
        <f t="shared" si="14"/>
        <v>6.002504114187075</v>
      </c>
      <c r="P42" s="33">
        <f t="shared" si="14"/>
        <v>5.3133611401011205</v>
      </c>
      <c r="Q42" s="33">
        <f t="shared" si="15"/>
        <v>4.8631909917750997</v>
      </c>
      <c r="R42" s="33">
        <f t="shared" si="15"/>
        <v>6.4151266331245749</v>
      </c>
      <c r="S42" s="33">
        <f t="shared" si="16"/>
        <v>8.0399241321276396</v>
      </c>
      <c r="T42" s="33">
        <f t="shared" si="16"/>
        <v>7.6358628969618065</v>
      </c>
      <c r="U42" s="33">
        <f t="shared" si="17"/>
        <v>7.9472720937776593</v>
      </c>
      <c r="V42" s="33">
        <f t="shared" si="17"/>
        <v>6.5653807797305577</v>
      </c>
      <c r="W42" s="33">
        <f t="shared" si="18"/>
        <v>7.0912333404233019</v>
      </c>
      <c r="X42" s="33">
        <f t="shared" si="18"/>
        <v>6.8994509285933123</v>
      </c>
      <c r="Y42" s="33">
        <f t="shared" ref="Y42:Z42" si="29">Y13/Y$23*100</f>
        <v>8.1162587344785742</v>
      </c>
      <c r="Z42" s="33">
        <f t="shared" si="29"/>
        <v>6.6624398952216461</v>
      </c>
    </row>
    <row r="43" spans="1:26" ht="18" customHeight="1">
      <c r="A43" s="17" t="s">
        <v>71</v>
      </c>
      <c r="B43" s="33" t="e">
        <f t="shared" si="20"/>
        <v>#DIV/0!</v>
      </c>
      <c r="C43" s="33" t="e">
        <f t="shared" si="20"/>
        <v>#DIV/0!</v>
      </c>
      <c r="D43" s="33">
        <f t="shared" si="20"/>
        <v>5.040822764784707</v>
      </c>
      <c r="E43" s="33">
        <f t="shared" si="20"/>
        <v>4.1004748006645348</v>
      </c>
      <c r="F43" s="33">
        <f t="shared" si="20"/>
        <v>3.3174257095766415</v>
      </c>
      <c r="G43" s="33">
        <f t="shared" si="20"/>
        <v>5.2950800818503563</v>
      </c>
      <c r="H43" s="33">
        <f t="shared" si="20"/>
        <v>6.7245702173982487</v>
      </c>
      <c r="I43" s="33">
        <f t="shared" si="20"/>
        <v>6.4182862138463177</v>
      </c>
      <c r="J43" s="33">
        <f t="shared" si="20"/>
        <v>7.1897794554956276</v>
      </c>
      <c r="K43" s="33">
        <f t="shared" si="20"/>
        <v>8.1483223517171357</v>
      </c>
      <c r="L43" s="33">
        <f t="shared" si="20"/>
        <v>6.5627544856181412</v>
      </c>
      <c r="M43" s="33">
        <f t="shared" si="13"/>
        <v>8.2888759946372907</v>
      </c>
      <c r="N43" s="33">
        <f t="shared" si="13"/>
        <v>8.8723871165015478</v>
      </c>
      <c r="O43" s="33">
        <f t="shared" si="14"/>
        <v>10.556824359980222</v>
      </c>
      <c r="P43" s="33">
        <f t="shared" si="14"/>
        <v>8.9919581569456817</v>
      </c>
      <c r="Q43" s="33">
        <f t="shared" si="15"/>
        <v>10.24444633839515</v>
      </c>
      <c r="R43" s="33">
        <f t="shared" si="15"/>
        <v>11.659816779255507</v>
      </c>
      <c r="S43" s="33">
        <f t="shared" si="16"/>
        <v>13.785091395407855</v>
      </c>
      <c r="T43" s="33">
        <f t="shared" si="16"/>
        <v>14.206279190977694</v>
      </c>
      <c r="U43" s="33">
        <f t="shared" si="17"/>
        <v>15.093012731430495</v>
      </c>
      <c r="V43" s="33">
        <f t="shared" si="17"/>
        <v>13.735368070874157</v>
      </c>
      <c r="W43" s="33">
        <f t="shared" si="18"/>
        <v>13.81951236040406</v>
      </c>
      <c r="X43" s="33">
        <f t="shared" si="18"/>
        <v>13.336208076358769</v>
      </c>
      <c r="Y43" s="33">
        <f t="shared" ref="Y43:Z43" si="30">Y14/Y$23*100</f>
        <v>15.067834142337505</v>
      </c>
      <c r="Z43" s="33">
        <f t="shared" si="30"/>
        <v>13.573122802199178</v>
      </c>
    </row>
    <row r="44" spans="1:26" ht="18" customHeight="1">
      <c r="A44" s="17" t="s">
        <v>72</v>
      </c>
      <c r="B44" s="33" t="e">
        <f t="shared" si="20"/>
        <v>#DIV/0!</v>
      </c>
      <c r="C44" s="33" t="e">
        <f t="shared" si="20"/>
        <v>#DIV/0!</v>
      </c>
      <c r="D44" s="33">
        <f t="shared" si="20"/>
        <v>10.564244946324143</v>
      </c>
      <c r="E44" s="33">
        <f t="shared" si="20"/>
        <v>4.518687722194052</v>
      </c>
      <c r="F44" s="33">
        <f t="shared" si="20"/>
        <v>4.3071711735933444</v>
      </c>
      <c r="G44" s="33">
        <f t="shared" si="20"/>
        <v>5.2425673930921945</v>
      </c>
      <c r="H44" s="33">
        <f t="shared" si="20"/>
        <v>2.5094948753457689</v>
      </c>
      <c r="I44" s="33">
        <f t="shared" si="20"/>
        <v>0.75902620463394688</v>
      </c>
      <c r="J44" s="33">
        <f t="shared" si="20"/>
        <v>2.4786578075534091</v>
      </c>
      <c r="K44" s="33">
        <f t="shared" si="20"/>
        <v>1.5203702722730634</v>
      </c>
      <c r="L44" s="33">
        <f t="shared" si="20"/>
        <v>4.8340604241449974</v>
      </c>
      <c r="M44" s="33">
        <f t="shared" si="13"/>
        <v>3.542463715784721</v>
      </c>
      <c r="N44" s="33">
        <f t="shared" si="13"/>
        <v>2.5404279973561494</v>
      </c>
      <c r="O44" s="33">
        <f t="shared" si="14"/>
        <v>4.0010594073308064E-2</v>
      </c>
      <c r="P44" s="33">
        <f t="shared" si="14"/>
        <v>0.77891430262115768</v>
      </c>
      <c r="Q44" s="33">
        <f t="shared" si="15"/>
        <v>1.8483377484896348</v>
      </c>
      <c r="R44" s="33">
        <f t="shared" si="15"/>
        <v>6.1022271479839558E-3</v>
      </c>
      <c r="S44" s="33">
        <f t="shared" si="16"/>
        <v>2.2587555264669348</v>
      </c>
      <c r="T44" s="33">
        <f t="shared" si="16"/>
        <v>6.1591315158115466E-2</v>
      </c>
      <c r="U44" s="33">
        <f t="shared" si="17"/>
        <v>0.51452360260635888</v>
      </c>
      <c r="V44" s="33">
        <f t="shared" si="17"/>
        <v>2.8768244745951286</v>
      </c>
      <c r="W44" s="33">
        <f t="shared" si="18"/>
        <v>3.0051766226905348</v>
      </c>
      <c r="X44" s="33">
        <f t="shared" si="18"/>
        <v>1.5107964419726241</v>
      </c>
      <c r="Y44" s="33">
        <f t="shared" ref="Y44:Z44" si="31">Y15/Y$23*100</f>
        <v>1.4392638415382575E-2</v>
      </c>
      <c r="Z44" s="33">
        <f t="shared" si="31"/>
        <v>3.4880883726261982</v>
      </c>
    </row>
    <row r="45" spans="1:26" ht="18" customHeight="1">
      <c r="A45" s="17" t="s">
        <v>73</v>
      </c>
      <c r="B45" s="33" t="e">
        <f t="shared" si="20"/>
        <v>#DIV/0!</v>
      </c>
      <c r="C45" s="33" t="e">
        <f t="shared" si="20"/>
        <v>#DIV/0!</v>
      </c>
      <c r="D45" s="33">
        <f t="shared" si="20"/>
        <v>0.54251870072739927</v>
      </c>
      <c r="E45" s="33">
        <f t="shared" si="20"/>
        <v>0.78690039341443829</v>
      </c>
      <c r="F45" s="33">
        <f t="shared" si="20"/>
        <v>0.70211994292299784</v>
      </c>
      <c r="G45" s="33">
        <f t="shared" si="20"/>
        <v>0.65341408425031622</v>
      </c>
      <c r="H45" s="33">
        <f t="shared" si="20"/>
        <v>2.7176712308460949</v>
      </c>
      <c r="I45" s="33">
        <f t="shared" si="20"/>
        <v>0.60493092831405793</v>
      </c>
      <c r="J45" s="33">
        <f t="shared" si="20"/>
        <v>0.61313456873136329</v>
      </c>
      <c r="K45" s="33">
        <f t="shared" si="20"/>
        <v>0.58599665904288889</v>
      </c>
      <c r="L45" s="33">
        <f t="shared" si="20"/>
        <v>0.55578508784440961</v>
      </c>
      <c r="M45" s="33">
        <f t="shared" si="13"/>
        <v>0.52527841495325023</v>
      </c>
      <c r="N45" s="33">
        <f t="shared" si="13"/>
        <v>0.58037362132246262</v>
      </c>
      <c r="O45" s="33">
        <f t="shared" si="14"/>
        <v>0.61554760112781637</v>
      </c>
      <c r="P45" s="33">
        <f t="shared" si="14"/>
        <v>0.53962788186343069</v>
      </c>
      <c r="Q45" s="33">
        <f t="shared" si="15"/>
        <v>1.08837049337174</v>
      </c>
      <c r="R45" s="33">
        <f t="shared" si="15"/>
        <v>1.1920416695986678</v>
      </c>
      <c r="S45" s="33">
        <f t="shared" si="16"/>
        <v>1.3576158387540571</v>
      </c>
      <c r="T45" s="33">
        <f t="shared" si="16"/>
        <v>0.73820344805907256</v>
      </c>
      <c r="U45" s="33">
        <f t="shared" si="17"/>
        <v>1.1433857835696863</v>
      </c>
      <c r="V45" s="33">
        <f t="shared" si="17"/>
        <v>1.8632717743030651</v>
      </c>
      <c r="W45" s="33">
        <f t="shared" si="18"/>
        <v>1.2949983085193326</v>
      </c>
      <c r="X45" s="33">
        <f t="shared" si="18"/>
        <v>0.99809634268741343</v>
      </c>
      <c r="Y45" s="33">
        <f t="shared" ref="Y45:Z45" si="32">Y16/Y$23*100</f>
        <v>0.99972817735591546</v>
      </c>
      <c r="Z45" s="33">
        <f t="shared" si="32"/>
        <v>0.72492617393100645</v>
      </c>
    </row>
    <row r="46" spans="1:26" ht="18" customHeight="1">
      <c r="A46" s="17" t="s">
        <v>81</v>
      </c>
      <c r="B46" s="33" t="e">
        <f t="shared" si="20"/>
        <v>#DIV/0!</v>
      </c>
      <c r="C46" s="33" t="e">
        <f t="shared" si="20"/>
        <v>#DIV/0!</v>
      </c>
      <c r="D46" s="33">
        <f t="shared" si="20"/>
        <v>0</v>
      </c>
      <c r="E46" s="33">
        <f t="shared" si="20"/>
        <v>0</v>
      </c>
      <c r="F46" s="33">
        <f t="shared" si="20"/>
        <v>0</v>
      </c>
      <c r="G46" s="33">
        <f t="shared" si="20"/>
        <v>0</v>
      </c>
      <c r="H46" s="33">
        <f t="shared" si="20"/>
        <v>0</v>
      </c>
      <c r="I46" s="33">
        <f t="shared" si="20"/>
        <v>0</v>
      </c>
      <c r="J46" s="33">
        <f t="shared" si="20"/>
        <v>0</v>
      </c>
      <c r="K46" s="33">
        <f t="shared" si="20"/>
        <v>0</v>
      </c>
      <c r="L46" s="33">
        <f t="shared" si="20"/>
        <v>0</v>
      </c>
      <c r="M46" s="33">
        <f t="shared" si="13"/>
        <v>0</v>
      </c>
      <c r="N46" s="33">
        <f t="shared" si="13"/>
        <v>0</v>
      </c>
      <c r="O46" s="33">
        <f t="shared" si="14"/>
        <v>0</v>
      </c>
      <c r="P46" s="33">
        <f t="shared" si="14"/>
        <v>0</v>
      </c>
      <c r="Q46" s="33">
        <f t="shared" si="15"/>
        <v>0</v>
      </c>
      <c r="R46" s="33">
        <f t="shared" si="15"/>
        <v>0</v>
      </c>
      <c r="S46" s="33">
        <f t="shared" si="16"/>
        <v>0</v>
      </c>
      <c r="T46" s="33">
        <f t="shared" si="16"/>
        <v>0</v>
      </c>
      <c r="U46" s="33">
        <f t="shared" si="17"/>
        <v>0</v>
      </c>
      <c r="V46" s="33">
        <f t="shared" si="17"/>
        <v>0</v>
      </c>
      <c r="W46" s="33">
        <f t="shared" si="18"/>
        <v>0</v>
      </c>
      <c r="X46" s="33">
        <f t="shared" si="18"/>
        <v>0</v>
      </c>
      <c r="Y46" s="33">
        <f t="shared" ref="Y46:Z46" si="33">Y17/Y$23*100</f>
        <v>0</v>
      </c>
      <c r="Z46" s="33">
        <f t="shared" si="33"/>
        <v>0</v>
      </c>
    </row>
    <row r="47" spans="1:26" ht="18" customHeight="1">
      <c r="A47" s="17" t="s">
        <v>74</v>
      </c>
      <c r="B47" s="33" t="e">
        <f t="shared" si="20"/>
        <v>#DIV/0!</v>
      </c>
      <c r="C47" s="33" t="e">
        <f t="shared" si="20"/>
        <v>#DIV/0!</v>
      </c>
      <c r="D47" s="33">
        <f t="shared" si="20"/>
        <v>21.092631040692496</v>
      </c>
      <c r="E47" s="33">
        <f t="shared" si="20"/>
        <v>39.234400913699844</v>
      </c>
      <c r="F47" s="33">
        <f t="shared" si="20"/>
        <v>37.865535769048186</v>
      </c>
      <c r="G47" s="33">
        <f t="shared" si="20"/>
        <v>19.387033705768367</v>
      </c>
      <c r="H47" s="33">
        <f t="shared" si="20"/>
        <v>15.573746019835527</v>
      </c>
      <c r="I47" s="33">
        <f t="shared" si="20"/>
        <v>19.79980671297761</v>
      </c>
      <c r="J47" s="33">
        <f t="shared" si="20"/>
        <v>17.264397932510235</v>
      </c>
      <c r="K47" s="33">
        <f t="shared" si="20"/>
        <v>18.751019915542745</v>
      </c>
      <c r="L47" s="33">
        <f t="shared" si="20"/>
        <v>21.347999679779452</v>
      </c>
      <c r="M47" s="33">
        <f t="shared" si="13"/>
        <v>28.042214295504241</v>
      </c>
      <c r="N47" s="33">
        <f t="shared" si="13"/>
        <v>19.780443000843366</v>
      </c>
      <c r="O47" s="33">
        <f t="shared" si="14"/>
        <v>25.388843083274608</v>
      </c>
      <c r="P47" s="33">
        <f t="shared" si="14"/>
        <v>33.731753446796006</v>
      </c>
      <c r="Q47" s="33">
        <f t="shared" si="15"/>
        <v>24.747619440708171</v>
      </c>
      <c r="R47" s="33">
        <f t="shared" si="15"/>
        <v>20.65462787042901</v>
      </c>
      <c r="S47" s="33">
        <f t="shared" si="16"/>
        <v>5.7554772129242524</v>
      </c>
      <c r="T47" s="33">
        <f t="shared" si="16"/>
        <v>5.8011839647609253</v>
      </c>
      <c r="U47" s="33">
        <f t="shared" si="17"/>
        <v>5.2512244840746982</v>
      </c>
      <c r="V47" s="33">
        <f t="shared" si="17"/>
        <v>10.017973018817534</v>
      </c>
      <c r="W47" s="33">
        <f t="shared" si="18"/>
        <v>7.9076854246875996</v>
      </c>
      <c r="X47" s="33">
        <f t="shared" si="18"/>
        <v>12.32017983327731</v>
      </c>
      <c r="Y47" s="33">
        <f t="shared" ref="Y47:Z47" si="34">Y18/Y$23*100</f>
        <v>11.063664241636369</v>
      </c>
      <c r="Z47" s="33">
        <f t="shared" si="34"/>
        <v>21.398435632891491</v>
      </c>
    </row>
    <row r="48" spans="1:26" ht="18" customHeight="1">
      <c r="A48" s="17" t="s">
        <v>75</v>
      </c>
      <c r="B48" s="33" t="e">
        <f t="shared" si="20"/>
        <v>#DIV/0!</v>
      </c>
      <c r="C48" s="33" t="e">
        <f t="shared" si="20"/>
        <v>#DIV/0!</v>
      </c>
      <c r="D48" s="33">
        <f t="shared" si="20"/>
        <v>2.0550807728173677</v>
      </c>
      <c r="E48" s="33">
        <f t="shared" si="20"/>
        <v>5.2067160085562811</v>
      </c>
      <c r="F48" s="33">
        <f t="shared" si="20"/>
        <v>2.7015129046396771</v>
      </c>
      <c r="G48" s="33">
        <f t="shared" si="20"/>
        <v>5.8802927690895563</v>
      </c>
      <c r="H48" s="33">
        <f t="shared" si="20"/>
        <v>1.9338207553768103</v>
      </c>
      <c r="I48" s="33">
        <f t="shared" si="20"/>
        <v>3.1077989967636177</v>
      </c>
      <c r="J48" s="33">
        <f t="shared" si="20"/>
        <v>1.6416882455971826</v>
      </c>
      <c r="K48" s="33">
        <f t="shared" si="20"/>
        <v>0.74501131536263976</v>
      </c>
      <c r="L48" s="33">
        <f t="shared" si="20"/>
        <v>0.6424470738927317</v>
      </c>
      <c r="M48" s="33">
        <f t="shared" si="13"/>
        <v>1.9086565187051294</v>
      </c>
      <c r="N48" s="33">
        <f t="shared" si="13"/>
        <v>2.2841350061801502</v>
      </c>
      <c r="O48" s="33">
        <f t="shared" si="14"/>
        <v>0.48152458829847339</v>
      </c>
      <c r="P48" s="33">
        <f t="shared" si="14"/>
        <v>2.5400130219916863</v>
      </c>
      <c r="Q48" s="33">
        <f t="shared" si="15"/>
        <v>5.9124303798697673</v>
      </c>
      <c r="R48" s="33">
        <f t="shared" si="15"/>
        <v>9.8421593894401056</v>
      </c>
      <c r="S48" s="33">
        <f t="shared" si="16"/>
        <v>0.4933749181882538</v>
      </c>
      <c r="T48" s="33">
        <f t="shared" si="16"/>
        <v>0.20649416231146911</v>
      </c>
      <c r="U48" s="33">
        <f t="shared" si="17"/>
        <v>0.34489801639587181</v>
      </c>
      <c r="V48" s="33">
        <f t="shared" si="17"/>
        <v>2.2304538174661754</v>
      </c>
      <c r="W48" s="33">
        <f t="shared" si="18"/>
        <v>1.2724334064859546</v>
      </c>
      <c r="X48" s="33">
        <f t="shared" si="18"/>
        <v>3.0186493455786785</v>
      </c>
      <c r="Y48" s="33">
        <f t="shared" ref="Y48:Z48" si="35">Y19/Y$23*100</f>
        <v>2.0947235553367647</v>
      </c>
      <c r="Z48" s="33">
        <f t="shared" si="35"/>
        <v>2.9535437249830485</v>
      </c>
    </row>
    <row r="49" spans="1:26" ht="18" customHeight="1">
      <c r="A49" s="17" t="s">
        <v>76</v>
      </c>
      <c r="B49" s="33" t="e">
        <f t="shared" si="20"/>
        <v>#DIV/0!</v>
      </c>
      <c r="C49" s="33" t="e">
        <f t="shared" si="20"/>
        <v>#DIV/0!</v>
      </c>
      <c r="D49" s="33">
        <f t="shared" si="20"/>
        <v>17.657320571877992</v>
      </c>
      <c r="E49" s="33">
        <f t="shared" si="20"/>
        <v>32.603265032314908</v>
      </c>
      <c r="F49" s="33">
        <f t="shared" si="20"/>
        <v>33.59773106313618</v>
      </c>
      <c r="G49" s="33">
        <f t="shared" si="20"/>
        <v>12.287296486206738</v>
      </c>
      <c r="H49" s="33">
        <f t="shared" si="20"/>
        <v>12.60330263614193</v>
      </c>
      <c r="I49" s="33">
        <f t="shared" si="20"/>
        <v>15.9897502836932</v>
      </c>
      <c r="J49" s="33">
        <f t="shared" si="20"/>
        <v>14.668651860148094</v>
      </c>
      <c r="K49" s="33">
        <f t="shared" si="20"/>
        <v>17.489633001158605</v>
      </c>
      <c r="L49" s="33">
        <f t="shared" si="20"/>
        <v>18.724178767721401</v>
      </c>
      <c r="M49" s="33">
        <f t="shared" si="13"/>
        <v>25.514129293629246</v>
      </c>
      <c r="N49" s="33">
        <f t="shared" si="13"/>
        <v>17.343785806979671</v>
      </c>
      <c r="O49" s="33">
        <f t="shared" si="14"/>
        <v>24.812191435969407</v>
      </c>
      <c r="P49" s="33">
        <f t="shared" si="14"/>
        <v>31.191740424804319</v>
      </c>
      <c r="Q49" s="33">
        <f t="shared" si="15"/>
        <v>18.835189060838402</v>
      </c>
      <c r="R49" s="33">
        <f t="shared" si="15"/>
        <v>10.812468480988906</v>
      </c>
      <c r="S49" s="33">
        <f t="shared" si="16"/>
        <v>5.2621022947359988</v>
      </c>
      <c r="T49" s="33">
        <f t="shared" si="16"/>
        <v>5.5567453340066395</v>
      </c>
      <c r="U49" s="33">
        <f t="shared" si="17"/>
        <v>4.9063264676788263</v>
      </c>
      <c r="V49" s="33">
        <f t="shared" si="17"/>
        <v>7.7875192013513592</v>
      </c>
      <c r="W49" s="33">
        <f t="shared" si="18"/>
        <v>6.5145510799665001</v>
      </c>
      <c r="X49" s="33">
        <f t="shared" si="18"/>
        <v>9.0631546306679809</v>
      </c>
      <c r="Y49" s="33">
        <f t="shared" ref="Y49:Z49" si="36">Y20/Y$23*100</f>
        <v>8.2444997282635395</v>
      </c>
      <c r="Z49" s="33">
        <f t="shared" si="36"/>
        <v>18.439381290244821</v>
      </c>
    </row>
    <row r="50" spans="1:26" ht="18" customHeight="1">
      <c r="A50" s="17" t="s">
        <v>77</v>
      </c>
      <c r="B50" s="33" t="e">
        <f t="shared" si="20"/>
        <v>#DIV/0!</v>
      </c>
      <c r="C50" s="33" t="e">
        <f t="shared" si="20"/>
        <v>#DIV/0!</v>
      </c>
      <c r="D50" s="33">
        <f t="shared" si="20"/>
        <v>0.9104949611011427</v>
      </c>
      <c r="E50" s="33">
        <f t="shared" si="20"/>
        <v>0.3288883199322592</v>
      </c>
      <c r="F50" s="33">
        <f t="shared" si="20"/>
        <v>1.102751206724892E-2</v>
      </c>
      <c r="G50" s="33">
        <f t="shared" si="20"/>
        <v>2.473738230756378E-3</v>
      </c>
      <c r="H50" s="33">
        <f t="shared" si="20"/>
        <v>6.3469674127067536E-3</v>
      </c>
      <c r="I50" s="33">
        <f t="shared" si="20"/>
        <v>0</v>
      </c>
      <c r="J50" s="33">
        <f t="shared" si="20"/>
        <v>1.2875825943358629E-3</v>
      </c>
      <c r="K50" s="33">
        <f t="shared" si="20"/>
        <v>0.71382930771092046</v>
      </c>
      <c r="L50" s="33">
        <f t="shared" si="20"/>
        <v>5.7198015000676325E-2</v>
      </c>
      <c r="M50" s="33">
        <f t="shared" si="13"/>
        <v>3.4438783496934951E-3</v>
      </c>
      <c r="N50" s="33">
        <f t="shared" si="13"/>
        <v>2.0180419918555341E-2</v>
      </c>
      <c r="O50" s="33">
        <f t="shared" si="14"/>
        <v>1.1729841814248363</v>
      </c>
      <c r="P50" s="33">
        <f t="shared" si="14"/>
        <v>0</v>
      </c>
      <c r="Q50" s="33">
        <f t="shared" si="15"/>
        <v>0</v>
      </c>
      <c r="R50" s="33">
        <f t="shared" si="15"/>
        <v>0</v>
      </c>
      <c r="S50" s="33">
        <f t="shared" si="16"/>
        <v>0</v>
      </c>
      <c r="T50" s="33">
        <f t="shared" si="16"/>
        <v>0</v>
      </c>
      <c r="U50" s="33">
        <f t="shared" si="17"/>
        <v>0</v>
      </c>
      <c r="V50" s="33">
        <f t="shared" si="17"/>
        <v>0</v>
      </c>
      <c r="W50" s="33">
        <f t="shared" si="18"/>
        <v>0</v>
      </c>
      <c r="X50" s="33">
        <f t="shared" si="18"/>
        <v>5.0953664138550653E-2</v>
      </c>
      <c r="Y50" s="33">
        <f t="shared" ref="Y50:Z50" si="37">Y21/Y$23*100</f>
        <v>0</v>
      </c>
      <c r="Z50" s="33">
        <f t="shared" si="37"/>
        <v>0</v>
      </c>
    </row>
    <row r="51" spans="1:26" ht="18" customHeight="1">
      <c r="A51" s="17" t="s">
        <v>78</v>
      </c>
      <c r="B51" s="33" t="e">
        <f t="shared" si="20"/>
        <v>#DIV/0!</v>
      </c>
      <c r="C51" s="33" t="e">
        <f t="shared" si="20"/>
        <v>#DIV/0!</v>
      </c>
      <c r="D51" s="33">
        <f t="shared" si="20"/>
        <v>0</v>
      </c>
      <c r="E51" s="33">
        <f t="shared" si="20"/>
        <v>0</v>
      </c>
      <c r="F51" s="33">
        <f t="shared" si="20"/>
        <v>0</v>
      </c>
      <c r="G51" s="33">
        <f t="shared" si="20"/>
        <v>0</v>
      </c>
      <c r="H51" s="33">
        <f t="shared" si="20"/>
        <v>0</v>
      </c>
      <c r="I51" s="33">
        <f t="shared" si="20"/>
        <v>0</v>
      </c>
      <c r="J51" s="33">
        <f t="shared" si="20"/>
        <v>0</v>
      </c>
      <c r="K51" s="33">
        <f t="shared" si="20"/>
        <v>0</v>
      </c>
      <c r="L51" s="33">
        <f t="shared" si="20"/>
        <v>0</v>
      </c>
      <c r="M51" s="33">
        <f t="shared" si="13"/>
        <v>0</v>
      </c>
      <c r="N51" s="33">
        <f t="shared" si="13"/>
        <v>0</v>
      </c>
      <c r="O51" s="33">
        <f t="shared" si="14"/>
        <v>0</v>
      </c>
      <c r="P51" s="33">
        <f t="shared" si="14"/>
        <v>0</v>
      </c>
      <c r="Q51" s="33">
        <f t="shared" si="15"/>
        <v>0</v>
      </c>
      <c r="R51" s="33">
        <f t="shared" si="15"/>
        <v>0</v>
      </c>
      <c r="S51" s="33">
        <f t="shared" si="16"/>
        <v>0</v>
      </c>
      <c r="T51" s="33">
        <f t="shared" si="16"/>
        <v>0</v>
      </c>
      <c r="U51" s="33">
        <f t="shared" si="17"/>
        <v>0</v>
      </c>
      <c r="V51" s="33">
        <f t="shared" si="17"/>
        <v>0</v>
      </c>
      <c r="W51" s="33">
        <f t="shared" si="18"/>
        <v>0</v>
      </c>
      <c r="X51" s="33">
        <f t="shared" si="18"/>
        <v>0</v>
      </c>
      <c r="Y51" s="33">
        <f t="shared" ref="Y51:Z51" si="38">Y22/Y$23*100</f>
        <v>0</v>
      </c>
      <c r="Z51" s="33">
        <f t="shared" si="38"/>
        <v>0</v>
      </c>
    </row>
    <row r="52" spans="1:26" ht="18" customHeight="1">
      <c r="A52" s="17" t="s">
        <v>60</v>
      </c>
      <c r="B52" s="33" t="e">
        <f t="shared" ref="B52:L52" si="39">SUM(B33:B51)-B34-B37-B38-B42-B48-B49</f>
        <v>#DIV/0!</v>
      </c>
      <c r="C52" s="24" t="e">
        <f t="shared" si="39"/>
        <v>#DIV/0!</v>
      </c>
      <c r="D52" s="24">
        <f t="shared" si="39"/>
        <v>99.999999999999986</v>
      </c>
      <c r="E52" s="24">
        <f t="shared" si="39"/>
        <v>99.999999999999972</v>
      </c>
      <c r="F52" s="24">
        <f t="shared" si="39"/>
        <v>99.999999999999986</v>
      </c>
      <c r="G52" s="24">
        <f t="shared" si="39"/>
        <v>99.999999999999972</v>
      </c>
      <c r="H52" s="24">
        <f t="shared" si="39"/>
        <v>99.999999999999986</v>
      </c>
      <c r="I52" s="24">
        <f t="shared" si="39"/>
        <v>100.00000000000001</v>
      </c>
      <c r="J52" s="25">
        <f t="shared" si="39"/>
        <v>99.999999999999986</v>
      </c>
      <c r="K52" s="34">
        <f t="shared" si="39"/>
        <v>99.999999999999986</v>
      </c>
      <c r="L52" s="35">
        <f t="shared" si="39"/>
        <v>100.00000000000003</v>
      </c>
      <c r="M52" s="35">
        <f t="shared" ref="M52:U52" si="40">SUM(M33:M51)-M34-M37-M38-M42-M48-M49</f>
        <v>100.00000000000003</v>
      </c>
      <c r="N52" s="35">
        <f t="shared" si="40"/>
        <v>99.999999999999986</v>
      </c>
      <c r="O52" s="35">
        <f t="shared" si="40"/>
        <v>99.999999999999929</v>
      </c>
      <c r="P52" s="35">
        <f t="shared" si="40"/>
        <v>100.00000000000003</v>
      </c>
      <c r="Q52" s="35">
        <f t="shared" si="40"/>
        <v>100.00000000000004</v>
      </c>
      <c r="R52" s="35">
        <f t="shared" si="40"/>
        <v>99.999999999999972</v>
      </c>
      <c r="S52" s="35">
        <f t="shared" si="40"/>
        <v>100.00000000000001</v>
      </c>
      <c r="T52" s="35">
        <f t="shared" si="40"/>
        <v>100</v>
      </c>
      <c r="U52" s="35">
        <f t="shared" si="40"/>
        <v>99.999999999999986</v>
      </c>
      <c r="V52" s="35">
        <f>SUM(V33:V51)-V34-V37-V38-V42-V48-V49</f>
        <v>100.00000000000001</v>
      </c>
      <c r="W52" s="35">
        <f>SUM(W33:W51)-W34-W37-W38-W42-W48-W49</f>
        <v>100.00000000000006</v>
      </c>
      <c r="X52" s="35">
        <f>SUM(X33:X51)-X34-X37-X38-X42-X48-X49</f>
        <v>100</v>
      </c>
      <c r="Y52" s="35">
        <f t="shared" ref="Y52:Z52" si="41">SUM(Y33:Y51)-Y34-Y37-Y38-Y42-Y48-Y49</f>
        <v>100.00000000000003</v>
      </c>
      <c r="Z52" s="35">
        <f t="shared" si="41"/>
        <v>100</v>
      </c>
    </row>
    <row r="53" spans="1:26" ht="18" customHeight="1">
      <c r="A53" s="17" t="s">
        <v>79</v>
      </c>
      <c r="B53" s="33" t="e">
        <f t="shared" ref="B53:G53" si="42">SUM(B33:B36)-B34</f>
        <v>#DIV/0!</v>
      </c>
      <c r="C53" s="24" t="e">
        <f t="shared" si="42"/>
        <v>#DIV/0!</v>
      </c>
      <c r="D53" s="24">
        <f t="shared" si="42"/>
        <v>39.575076081264925</v>
      </c>
      <c r="E53" s="24">
        <f t="shared" si="42"/>
        <v>32.901848068078365</v>
      </c>
      <c r="F53" s="24">
        <f t="shared" si="42"/>
        <v>35.94261772831851</v>
      </c>
      <c r="G53" s="24">
        <f t="shared" si="42"/>
        <v>46.308943865671665</v>
      </c>
      <c r="H53" s="24">
        <f t="shared" ref="H53:M53" si="43">SUM(H33:H36)-H34</f>
        <v>48.490601373074526</v>
      </c>
      <c r="I53" s="24">
        <f t="shared" si="43"/>
        <v>49.193937673673581</v>
      </c>
      <c r="J53" s="25">
        <f t="shared" si="43"/>
        <v>50.316336561827463</v>
      </c>
      <c r="K53" s="34">
        <f t="shared" si="43"/>
        <v>48.556362303494652</v>
      </c>
      <c r="L53" s="35">
        <f t="shared" si="43"/>
        <v>45.374349782056797</v>
      </c>
      <c r="M53" s="35">
        <f t="shared" si="43"/>
        <v>41.03761967477265</v>
      </c>
      <c r="N53" s="35">
        <f t="shared" ref="N53:S53" si="44">SUM(N33:N36)-N34</f>
        <v>48.373527799399</v>
      </c>
      <c r="O53" s="35">
        <f t="shared" si="44"/>
        <v>43.21197396466556</v>
      </c>
      <c r="P53" s="35">
        <f t="shared" si="44"/>
        <v>38.801249038113298</v>
      </c>
      <c r="Q53" s="35">
        <f t="shared" si="44"/>
        <v>43.377340896559431</v>
      </c>
      <c r="R53" s="35">
        <f t="shared" si="44"/>
        <v>46.068351541059741</v>
      </c>
      <c r="S53" s="35">
        <f t="shared" si="44"/>
        <v>52.592347095516054</v>
      </c>
      <c r="T53" s="35">
        <f>SUM(T33:T36)-T34</f>
        <v>54.649992192078905</v>
      </c>
      <c r="U53" s="35">
        <f>SUM(U33:U36)-U34</f>
        <v>52.914452316207239</v>
      </c>
      <c r="V53" s="35">
        <f>SUM(V33:V36)-V34</f>
        <v>44.697170495913994</v>
      </c>
      <c r="W53" s="35">
        <f>SUM(W33:W36)-W34</f>
        <v>49.960839605944443</v>
      </c>
      <c r="X53" s="35">
        <f>SUM(X33:X36)-X34</f>
        <v>47.16292806279818</v>
      </c>
      <c r="Y53" s="35">
        <f t="shared" ref="Y53:Z53" si="45">SUM(Y33:Y36)-Y34</f>
        <v>45.92066950072369</v>
      </c>
      <c r="Z53" s="35">
        <f t="shared" si="45"/>
        <v>37.624611420416215</v>
      </c>
    </row>
    <row r="54" spans="1:26" ht="18" customHeight="1">
      <c r="A54" s="17" t="s">
        <v>80</v>
      </c>
      <c r="B54" s="33" t="e">
        <f t="shared" ref="B54:L54" si="46">+B47+B50+B51</f>
        <v>#DIV/0!</v>
      </c>
      <c r="C54" s="24" t="e">
        <f t="shared" si="46"/>
        <v>#DIV/0!</v>
      </c>
      <c r="D54" s="24">
        <f t="shared" si="46"/>
        <v>22.003126001793639</v>
      </c>
      <c r="E54" s="24">
        <f t="shared" si="46"/>
        <v>39.563289233632105</v>
      </c>
      <c r="F54" s="24">
        <f t="shared" si="46"/>
        <v>37.876563281115438</v>
      </c>
      <c r="G54" s="24">
        <f t="shared" si="46"/>
        <v>19.389507443999122</v>
      </c>
      <c r="H54" s="24">
        <f t="shared" si="46"/>
        <v>15.580092987248234</v>
      </c>
      <c r="I54" s="24">
        <f t="shared" si="46"/>
        <v>19.79980671297761</v>
      </c>
      <c r="J54" s="25">
        <f t="shared" si="46"/>
        <v>17.265685515104572</v>
      </c>
      <c r="K54" s="34">
        <f t="shared" si="46"/>
        <v>19.464849223253665</v>
      </c>
      <c r="L54" s="35">
        <f t="shared" si="46"/>
        <v>21.405197694780128</v>
      </c>
      <c r="M54" s="35">
        <f t="shared" ref="M54:R54" si="47">+M47+M50+M51</f>
        <v>28.045658173853933</v>
      </c>
      <c r="N54" s="35">
        <f t="shared" si="47"/>
        <v>19.800623420761923</v>
      </c>
      <c r="O54" s="35">
        <f t="shared" si="47"/>
        <v>26.561827264699446</v>
      </c>
      <c r="P54" s="35">
        <f t="shared" si="47"/>
        <v>33.731753446796006</v>
      </c>
      <c r="Q54" s="35">
        <f t="shared" si="47"/>
        <v>24.747619440708171</v>
      </c>
      <c r="R54" s="35">
        <f t="shared" si="47"/>
        <v>20.65462787042901</v>
      </c>
      <c r="S54" s="35">
        <f t="shared" ref="S54:X54" si="48">+S47+S50+S51</f>
        <v>5.7554772129242524</v>
      </c>
      <c r="T54" s="35">
        <f t="shared" si="48"/>
        <v>5.8011839647609253</v>
      </c>
      <c r="U54" s="35">
        <f t="shared" si="48"/>
        <v>5.2512244840746982</v>
      </c>
      <c r="V54" s="35">
        <f t="shared" si="48"/>
        <v>10.017973018817534</v>
      </c>
      <c r="W54" s="35">
        <f t="shared" si="48"/>
        <v>7.9076854246875996</v>
      </c>
      <c r="X54" s="35">
        <f t="shared" si="48"/>
        <v>12.37113349741586</v>
      </c>
      <c r="Y54" s="35">
        <f t="shared" ref="Y54:Z54" si="49">+Y47+Y50+Y51</f>
        <v>11.063664241636369</v>
      </c>
      <c r="Z54" s="35">
        <f t="shared" si="49"/>
        <v>21.398435632891491</v>
      </c>
    </row>
    <row r="55" spans="1:26" ht="18" customHeight="1"/>
    <row r="56" spans="1:26" ht="18" customHeight="1"/>
    <row r="57" spans="1:26" ht="18" customHeight="1"/>
    <row r="58" spans="1:26" ht="18" customHeight="1"/>
    <row r="59" spans="1:26" ht="18" customHeight="1"/>
    <row r="60" spans="1:26" ht="18" customHeight="1"/>
    <row r="61" spans="1:26" ht="18" customHeight="1"/>
    <row r="62" spans="1:26" ht="18" customHeight="1"/>
    <row r="63" spans="1:26" ht="18" customHeight="1"/>
    <row r="64" spans="1:26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horizontalDpi="4294967292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381"/>
  <sheetViews>
    <sheetView view="pageBreakPreview" zoomScale="90" zoomScaleNormal="100" zoomScaleSheetLayoutView="90" workbookViewId="0">
      <pane xSplit="1" ySplit="3" topLeftCell="X4" activePane="bottomRight" state="frozen"/>
      <selection pane="topRight" activeCell="B1" sqref="B1"/>
      <selection pane="bottomLeft" activeCell="A2" sqref="A2"/>
      <selection pane="bottomRight" activeCell="Z15" sqref="Z15"/>
    </sheetView>
  </sheetViews>
  <sheetFormatPr defaultColWidth="9" defaultRowHeight="12"/>
  <cols>
    <col min="1" max="1" width="24.77734375" style="20" customWidth="1"/>
    <col min="2" max="9" width="8.6640625" style="20" customWidth="1"/>
    <col min="10" max="11" width="8.6640625" style="23" customWidth="1"/>
    <col min="12" max="13" width="8.6640625" style="20" customWidth="1"/>
    <col min="14" max="16384" width="9" style="20"/>
  </cols>
  <sheetData>
    <row r="1" spans="1:26" ht="15" customHeight="1">
      <c r="A1" s="36" t="s">
        <v>102</v>
      </c>
      <c r="L1" s="37" t="str">
        <f>財政指標!$M$1</f>
        <v>岩舟町</v>
      </c>
      <c r="W1" s="37" t="str">
        <f>財政指標!$M$1</f>
        <v>岩舟町</v>
      </c>
    </row>
    <row r="2" spans="1:26" ht="15" customHeight="1">
      <c r="M2" s="20" t="s">
        <v>171</v>
      </c>
      <c r="Z2" s="20" t="s">
        <v>171</v>
      </c>
    </row>
    <row r="3" spans="1:26" s="78" customFormat="1" ht="18" customHeight="1">
      <c r="A3" s="77"/>
      <c r="B3" s="77" t="s">
        <v>10</v>
      </c>
      <c r="C3" s="77" t="s">
        <v>86</v>
      </c>
      <c r="D3" s="77" t="s">
        <v>87</v>
      </c>
      <c r="E3" s="77" t="s">
        <v>88</v>
      </c>
      <c r="F3" s="77" t="s">
        <v>89</v>
      </c>
      <c r="G3" s="77" t="s">
        <v>90</v>
      </c>
      <c r="H3" s="77" t="s">
        <v>91</v>
      </c>
      <c r="I3" s="77" t="s">
        <v>92</v>
      </c>
      <c r="J3" s="52" t="s">
        <v>167</v>
      </c>
      <c r="K3" s="52" t="s">
        <v>168</v>
      </c>
      <c r="L3" s="51" t="s">
        <v>84</v>
      </c>
      <c r="M3" s="51" t="s">
        <v>176</v>
      </c>
      <c r="N3" s="51" t="s">
        <v>184</v>
      </c>
      <c r="O3" s="46" t="s">
        <v>188</v>
      </c>
      <c r="P3" s="46" t="s">
        <v>189</v>
      </c>
      <c r="Q3" s="46" t="s">
        <v>193</v>
      </c>
      <c r="R3" s="46" t="s">
        <v>200</v>
      </c>
      <c r="S3" s="46" t="s">
        <v>202</v>
      </c>
      <c r="T3" s="46" t="s">
        <v>210</v>
      </c>
      <c r="U3" s="46" t="s">
        <v>212</v>
      </c>
      <c r="V3" s="46" t="s">
        <v>214</v>
      </c>
      <c r="W3" s="46" t="s">
        <v>218</v>
      </c>
      <c r="X3" s="46" t="s">
        <v>220</v>
      </c>
      <c r="Y3" s="46" t="s">
        <v>222</v>
      </c>
      <c r="Z3" s="46" t="s">
        <v>223</v>
      </c>
    </row>
    <row r="4" spans="1:26" ht="18" customHeight="1">
      <c r="A4" s="22" t="s">
        <v>94</v>
      </c>
      <c r="B4" s="17"/>
      <c r="C4" s="19"/>
      <c r="D4" s="19">
        <v>114332</v>
      </c>
      <c r="E4" s="19">
        <v>118856</v>
      </c>
      <c r="F4" s="19">
        <v>114878</v>
      </c>
      <c r="G4" s="19">
        <v>118417</v>
      </c>
      <c r="H4" s="19">
        <v>121109</v>
      </c>
      <c r="I4" s="19">
        <v>125477</v>
      </c>
      <c r="J4" s="21">
        <v>119515</v>
      </c>
      <c r="K4" s="14">
        <v>122996</v>
      </c>
      <c r="L4" s="65">
        <v>116774</v>
      </c>
      <c r="M4" s="65">
        <v>112573</v>
      </c>
      <c r="N4" s="65">
        <v>107777</v>
      </c>
      <c r="O4" s="65">
        <v>104525</v>
      </c>
      <c r="P4" s="65">
        <v>103353</v>
      </c>
      <c r="Q4" s="65">
        <v>103804</v>
      </c>
      <c r="R4" s="65">
        <v>94744</v>
      </c>
      <c r="S4" s="65">
        <v>99608</v>
      </c>
      <c r="T4" s="65">
        <v>102769</v>
      </c>
      <c r="U4" s="65">
        <v>97114</v>
      </c>
      <c r="V4" s="65">
        <v>88065</v>
      </c>
      <c r="W4" s="65">
        <v>84544</v>
      </c>
      <c r="X4" s="65">
        <v>112756</v>
      </c>
      <c r="Y4" s="65">
        <v>108174</v>
      </c>
      <c r="Z4" s="65">
        <v>101822</v>
      </c>
    </row>
    <row r="5" spans="1:26" ht="18" customHeight="1">
      <c r="A5" s="22" t="s">
        <v>93</v>
      </c>
      <c r="B5" s="17"/>
      <c r="C5" s="19"/>
      <c r="D5" s="19">
        <v>998461</v>
      </c>
      <c r="E5" s="19">
        <v>879697</v>
      </c>
      <c r="F5" s="19">
        <v>822796</v>
      </c>
      <c r="G5" s="19">
        <v>991424</v>
      </c>
      <c r="H5" s="19">
        <v>1034165</v>
      </c>
      <c r="I5" s="19">
        <v>982406</v>
      </c>
      <c r="J5" s="21">
        <v>979355</v>
      </c>
      <c r="K5" s="14">
        <v>1197981</v>
      </c>
      <c r="L5" s="65">
        <v>1031224</v>
      </c>
      <c r="M5" s="65">
        <v>980463</v>
      </c>
      <c r="N5" s="65">
        <v>1060289</v>
      </c>
      <c r="O5" s="65">
        <v>900900</v>
      </c>
      <c r="P5" s="65">
        <v>878862</v>
      </c>
      <c r="Q5" s="65">
        <v>905121</v>
      </c>
      <c r="R5" s="65">
        <v>752431</v>
      </c>
      <c r="S5" s="65">
        <v>884488</v>
      </c>
      <c r="T5" s="65">
        <v>865267</v>
      </c>
      <c r="U5" s="65">
        <v>863379</v>
      </c>
      <c r="V5" s="65">
        <v>1237476</v>
      </c>
      <c r="W5" s="65">
        <v>1099985</v>
      </c>
      <c r="X5" s="65">
        <v>903071</v>
      </c>
      <c r="Y5" s="65">
        <v>863150</v>
      </c>
      <c r="Z5" s="65">
        <v>1287121</v>
      </c>
    </row>
    <row r="6" spans="1:26" ht="18" customHeight="1">
      <c r="A6" s="22" t="s">
        <v>95</v>
      </c>
      <c r="B6" s="17"/>
      <c r="C6" s="19"/>
      <c r="D6" s="19">
        <v>459626</v>
      </c>
      <c r="E6" s="19">
        <v>569019</v>
      </c>
      <c r="F6" s="19">
        <v>738087</v>
      </c>
      <c r="G6" s="19">
        <v>659951</v>
      </c>
      <c r="H6" s="19">
        <v>695901</v>
      </c>
      <c r="I6" s="19">
        <v>766549</v>
      </c>
      <c r="J6" s="21">
        <v>771729</v>
      </c>
      <c r="K6" s="23">
        <v>844576</v>
      </c>
      <c r="L6" s="65">
        <v>932670</v>
      </c>
      <c r="M6" s="65">
        <v>860213</v>
      </c>
      <c r="N6" s="65">
        <v>914415</v>
      </c>
      <c r="O6" s="65">
        <v>955153</v>
      </c>
      <c r="P6" s="65">
        <v>1173858</v>
      </c>
      <c r="Q6" s="65">
        <v>1315801</v>
      </c>
      <c r="R6" s="65">
        <v>1289743</v>
      </c>
      <c r="S6" s="65">
        <v>1267432</v>
      </c>
      <c r="T6" s="65">
        <v>1364049</v>
      </c>
      <c r="U6" s="65">
        <v>1377482</v>
      </c>
      <c r="V6" s="65">
        <v>1443571</v>
      </c>
      <c r="W6" s="65">
        <v>1619492</v>
      </c>
      <c r="X6" s="65">
        <v>1950212</v>
      </c>
      <c r="Y6" s="65">
        <v>1773697</v>
      </c>
      <c r="Z6" s="65">
        <v>1762570</v>
      </c>
    </row>
    <row r="7" spans="1:26" ht="18" customHeight="1">
      <c r="A7" s="22" t="s">
        <v>104</v>
      </c>
      <c r="B7" s="17"/>
      <c r="C7" s="19"/>
      <c r="D7" s="19">
        <v>320698</v>
      </c>
      <c r="E7" s="19">
        <v>350250</v>
      </c>
      <c r="F7" s="19">
        <v>374517</v>
      </c>
      <c r="G7" s="19">
        <v>360441</v>
      </c>
      <c r="H7" s="19">
        <v>478774</v>
      </c>
      <c r="I7" s="19">
        <v>392692</v>
      </c>
      <c r="J7" s="21">
        <v>388153</v>
      </c>
      <c r="K7" s="14">
        <v>370913</v>
      </c>
      <c r="L7" s="65">
        <v>366644</v>
      </c>
      <c r="M7" s="65">
        <v>369769</v>
      </c>
      <c r="N7" s="65">
        <v>389461</v>
      </c>
      <c r="O7" s="65">
        <v>442592</v>
      </c>
      <c r="P7" s="65">
        <v>415885</v>
      </c>
      <c r="Q7" s="65">
        <v>396529</v>
      </c>
      <c r="R7" s="65">
        <v>444023</v>
      </c>
      <c r="S7" s="65">
        <v>476693</v>
      </c>
      <c r="T7" s="65">
        <v>447791</v>
      </c>
      <c r="U7" s="65">
        <v>468327</v>
      </c>
      <c r="V7" s="65">
        <v>476326</v>
      </c>
      <c r="W7" s="65">
        <v>459649</v>
      </c>
      <c r="X7" s="65">
        <v>492961</v>
      </c>
      <c r="Y7" s="65">
        <v>471352</v>
      </c>
      <c r="Z7" s="65">
        <v>446217</v>
      </c>
    </row>
    <row r="8" spans="1:26" ht="18" customHeight="1">
      <c r="A8" s="22" t="s">
        <v>105</v>
      </c>
      <c r="B8" s="17"/>
      <c r="C8" s="19"/>
      <c r="D8" s="19">
        <v>343</v>
      </c>
      <c r="E8" s="19">
        <v>364</v>
      </c>
      <c r="F8" s="19">
        <v>351</v>
      </c>
      <c r="G8" s="19">
        <v>366</v>
      </c>
      <c r="H8" s="19">
        <v>36</v>
      </c>
      <c r="I8" s="19">
        <v>371</v>
      </c>
      <c r="J8" s="21">
        <v>411</v>
      </c>
      <c r="K8" s="14">
        <v>905</v>
      </c>
      <c r="L8" s="65">
        <v>487</v>
      </c>
      <c r="M8" s="65">
        <v>3147</v>
      </c>
      <c r="N8" s="65">
        <v>2707</v>
      </c>
      <c r="O8" s="65">
        <v>2532</v>
      </c>
      <c r="P8" s="65">
        <v>1922</v>
      </c>
      <c r="Q8" s="65">
        <v>2222</v>
      </c>
      <c r="R8" s="65">
        <v>1950</v>
      </c>
      <c r="S8" s="65">
        <v>1502</v>
      </c>
      <c r="T8" s="65">
        <v>1173</v>
      </c>
      <c r="U8" s="65">
        <v>1081</v>
      </c>
      <c r="V8" s="65">
        <v>6648</v>
      </c>
      <c r="W8" s="65">
        <v>11620</v>
      </c>
      <c r="X8" s="65">
        <v>18098</v>
      </c>
      <c r="Y8" s="65">
        <v>2534</v>
      </c>
      <c r="Z8" s="65">
        <v>958</v>
      </c>
    </row>
    <row r="9" spans="1:26" ht="18" customHeight="1">
      <c r="A9" s="22" t="s">
        <v>106</v>
      </c>
      <c r="B9" s="17"/>
      <c r="C9" s="19"/>
      <c r="D9" s="19">
        <v>348861</v>
      </c>
      <c r="E9" s="19">
        <v>491989</v>
      </c>
      <c r="F9" s="19">
        <v>497185</v>
      </c>
      <c r="G9" s="19">
        <v>650720</v>
      </c>
      <c r="H9" s="19">
        <v>437263</v>
      </c>
      <c r="I9" s="19">
        <v>339646</v>
      </c>
      <c r="J9" s="21">
        <v>360926</v>
      </c>
      <c r="K9" s="14">
        <v>383084</v>
      </c>
      <c r="L9" s="65">
        <v>539368</v>
      </c>
      <c r="M9" s="65">
        <v>397995</v>
      </c>
      <c r="N9" s="65">
        <v>368643</v>
      </c>
      <c r="O9" s="65">
        <v>287036</v>
      </c>
      <c r="P9" s="65">
        <v>362590</v>
      </c>
      <c r="Q9" s="65">
        <v>388649</v>
      </c>
      <c r="R9" s="65">
        <v>515929</v>
      </c>
      <c r="S9" s="65">
        <v>149309</v>
      </c>
      <c r="T9" s="65">
        <v>141741</v>
      </c>
      <c r="U9" s="65">
        <v>160606</v>
      </c>
      <c r="V9" s="65">
        <v>191239</v>
      </c>
      <c r="W9" s="65">
        <v>150226</v>
      </c>
      <c r="X9" s="65">
        <v>168288</v>
      </c>
      <c r="Y9" s="65">
        <v>241522</v>
      </c>
      <c r="Z9" s="65">
        <v>155217</v>
      </c>
    </row>
    <row r="10" spans="1:26" ht="18" customHeight="1">
      <c r="A10" s="22" t="s">
        <v>107</v>
      </c>
      <c r="B10" s="17"/>
      <c r="C10" s="19"/>
      <c r="D10" s="19">
        <v>55618</v>
      </c>
      <c r="E10" s="19">
        <v>80785</v>
      </c>
      <c r="F10" s="19">
        <v>80177</v>
      </c>
      <c r="G10" s="19">
        <v>74178</v>
      </c>
      <c r="H10" s="19">
        <v>64972</v>
      </c>
      <c r="I10" s="19">
        <v>82208</v>
      </c>
      <c r="J10" s="21">
        <v>80085</v>
      </c>
      <c r="K10" s="14">
        <v>74810</v>
      </c>
      <c r="L10" s="65">
        <v>85558</v>
      </c>
      <c r="M10" s="65">
        <v>78460</v>
      </c>
      <c r="N10" s="65">
        <v>76482</v>
      </c>
      <c r="O10" s="65">
        <v>88993</v>
      </c>
      <c r="P10" s="65">
        <v>75519</v>
      </c>
      <c r="Q10" s="65">
        <v>112863</v>
      </c>
      <c r="R10" s="65">
        <v>111342</v>
      </c>
      <c r="S10" s="65">
        <v>109719</v>
      </c>
      <c r="T10" s="65">
        <v>76932</v>
      </c>
      <c r="U10" s="65">
        <v>80691</v>
      </c>
      <c r="V10" s="65">
        <v>75325</v>
      </c>
      <c r="W10" s="65">
        <v>85030</v>
      </c>
      <c r="X10" s="65">
        <v>81436</v>
      </c>
      <c r="Y10" s="65">
        <v>84764</v>
      </c>
      <c r="Z10" s="65">
        <v>82204</v>
      </c>
    </row>
    <row r="11" spans="1:26" ht="18" customHeight="1">
      <c r="A11" s="22" t="s">
        <v>108</v>
      </c>
      <c r="B11" s="17"/>
      <c r="C11" s="19"/>
      <c r="D11" s="19">
        <v>691409</v>
      </c>
      <c r="E11" s="19">
        <v>676044</v>
      </c>
      <c r="F11" s="19">
        <v>722040</v>
      </c>
      <c r="G11" s="19">
        <v>522493</v>
      </c>
      <c r="H11" s="19">
        <v>708844</v>
      </c>
      <c r="I11" s="19">
        <v>613258</v>
      </c>
      <c r="J11" s="21">
        <v>817003</v>
      </c>
      <c r="K11" s="21">
        <v>835844</v>
      </c>
      <c r="L11" s="65">
        <v>1057567</v>
      </c>
      <c r="M11" s="65">
        <v>1687998</v>
      </c>
      <c r="N11" s="65">
        <v>1201513</v>
      </c>
      <c r="O11" s="65">
        <v>1690733</v>
      </c>
      <c r="P11" s="65">
        <v>2206998</v>
      </c>
      <c r="Q11" s="65">
        <v>1306709</v>
      </c>
      <c r="R11" s="65">
        <v>799160</v>
      </c>
      <c r="S11" s="65">
        <v>586888</v>
      </c>
      <c r="T11" s="65">
        <v>613773</v>
      </c>
      <c r="U11" s="65">
        <v>598033</v>
      </c>
      <c r="V11" s="65">
        <v>807971</v>
      </c>
      <c r="W11" s="65">
        <v>696937</v>
      </c>
      <c r="X11" s="65">
        <v>663400</v>
      </c>
      <c r="Y11" s="65">
        <v>659359</v>
      </c>
      <c r="Z11" s="65">
        <v>802454</v>
      </c>
    </row>
    <row r="12" spans="1:26" ht="18" customHeight="1">
      <c r="A12" s="22" t="s">
        <v>109</v>
      </c>
      <c r="B12" s="17"/>
      <c r="C12" s="19"/>
      <c r="D12" s="19">
        <v>183832</v>
      </c>
      <c r="E12" s="19">
        <v>161653</v>
      </c>
      <c r="F12" s="19">
        <v>163260</v>
      </c>
      <c r="G12" s="19">
        <v>159944</v>
      </c>
      <c r="H12" s="19">
        <v>159852</v>
      </c>
      <c r="I12" s="19">
        <v>216218</v>
      </c>
      <c r="J12" s="21">
        <v>173691</v>
      </c>
      <c r="K12" s="21">
        <v>171812</v>
      </c>
      <c r="L12" s="65">
        <v>211413</v>
      </c>
      <c r="M12" s="65">
        <v>199573</v>
      </c>
      <c r="N12" s="65">
        <v>220237</v>
      </c>
      <c r="O12" s="65">
        <v>180970</v>
      </c>
      <c r="P12" s="65">
        <v>183988</v>
      </c>
      <c r="Q12" s="65">
        <v>198405</v>
      </c>
      <c r="R12" s="65">
        <v>173420</v>
      </c>
      <c r="S12" s="65">
        <v>188366</v>
      </c>
      <c r="T12" s="65">
        <v>203686</v>
      </c>
      <c r="U12" s="65">
        <v>222839</v>
      </c>
      <c r="V12" s="65">
        <v>232466</v>
      </c>
      <c r="W12" s="65">
        <v>231406</v>
      </c>
      <c r="X12" s="65">
        <v>242036</v>
      </c>
      <c r="Y12" s="65">
        <v>292306</v>
      </c>
      <c r="Z12" s="65">
        <v>323776</v>
      </c>
    </row>
    <row r="13" spans="1:26" ht="18" customHeight="1">
      <c r="A13" s="22" t="s">
        <v>110</v>
      </c>
      <c r="B13" s="17"/>
      <c r="C13" s="19"/>
      <c r="D13" s="19">
        <v>744571</v>
      </c>
      <c r="E13" s="19">
        <v>1883577</v>
      </c>
      <c r="F13" s="19">
        <v>1805176</v>
      </c>
      <c r="G13" s="19">
        <v>647090</v>
      </c>
      <c r="H13" s="19">
        <v>539816</v>
      </c>
      <c r="I13" s="19">
        <v>865811</v>
      </c>
      <c r="J13" s="21">
        <v>601287</v>
      </c>
      <c r="K13" s="21">
        <v>542981</v>
      </c>
      <c r="L13" s="65">
        <v>532613</v>
      </c>
      <c r="M13" s="65">
        <v>518116</v>
      </c>
      <c r="N13" s="65">
        <v>632612</v>
      </c>
      <c r="O13" s="65">
        <v>564018</v>
      </c>
      <c r="P13" s="65">
        <v>559479</v>
      </c>
      <c r="Q13" s="65">
        <v>733300</v>
      </c>
      <c r="R13" s="65">
        <v>719870</v>
      </c>
      <c r="S13" s="65">
        <v>449295</v>
      </c>
      <c r="T13" s="65">
        <v>453315</v>
      </c>
      <c r="U13" s="65">
        <v>454584</v>
      </c>
      <c r="V13" s="65">
        <v>724658</v>
      </c>
      <c r="W13" s="65">
        <v>539928</v>
      </c>
      <c r="X13" s="65">
        <v>617589</v>
      </c>
      <c r="Y13" s="65">
        <v>672434</v>
      </c>
      <c r="Z13" s="65">
        <v>1207231</v>
      </c>
    </row>
    <row r="14" spans="1:26" ht="18" customHeight="1">
      <c r="A14" s="22" t="s">
        <v>111</v>
      </c>
      <c r="B14" s="17"/>
      <c r="C14" s="19"/>
      <c r="D14" s="19">
        <v>39280</v>
      </c>
      <c r="E14" s="19">
        <v>18395</v>
      </c>
      <c r="F14" s="19">
        <v>630</v>
      </c>
      <c r="G14" s="19">
        <v>114</v>
      </c>
      <c r="H14" s="19">
        <v>304</v>
      </c>
      <c r="I14" s="19">
        <v>0</v>
      </c>
      <c r="J14" s="21">
        <v>63</v>
      </c>
      <c r="K14" s="21">
        <v>36788</v>
      </c>
      <c r="L14" s="65">
        <v>3108</v>
      </c>
      <c r="M14" s="65">
        <v>198</v>
      </c>
      <c r="N14" s="65">
        <v>1217</v>
      </c>
      <c r="O14" s="65">
        <v>70507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3012</v>
      </c>
      <c r="Y14" s="65">
        <v>0</v>
      </c>
      <c r="Z14" s="65">
        <v>0</v>
      </c>
    </row>
    <row r="15" spans="1:26" ht="18" customHeight="1">
      <c r="A15" s="22" t="s">
        <v>112</v>
      </c>
      <c r="B15" s="17"/>
      <c r="C15" s="19"/>
      <c r="D15" s="19">
        <v>357106</v>
      </c>
      <c r="E15" s="19">
        <v>362455</v>
      </c>
      <c r="F15" s="19">
        <v>393887</v>
      </c>
      <c r="G15" s="19">
        <v>423272</v>
      </c>
      <c r="H15" s="19">
        <v>548324</v>
      </c>
      <c r="I15" s="19">
        <v>593453</v>
      </c>
      <c r="J15" s="21">
        <v>600972</v>
      </c>
      <c r="K15" s="14">
        <v>570923</v>
      </c>
      <c r="L15" s="65">
        <v>556329</v>
      </c>
      <c r="M15" s="65">
        <v>540827</v>
      </c>
      <c r="N15" s="65">
        <v>1055245</v>
      </c>
      <c r="O15" s="65">
        <v>722949</v>
      </c>
      <c r="P15" s="65">
        <v>523497</v>
      </c>
      <c r="Q15" s="65">
        <v>508828</v>
      </c>
      <c r="R15" s="65">
        <v>554412</v>
      </c>
      <c r="S15" s="65">
        <v>578188</v>
      </c>
      <c r="T15" s="65">
        <v>660394</v>
      </c>
      <c r="U15" s="65">
        <v>669804</v>
      </c>
      <c r="V15" s="65">
        <v>673518</v>
      </c>
      <c r="W15" s="65">
        <v>658256</v>
      </c>
      <c r="X15" s="65">
        <v>658394</v>
      </c>
      <c r="Y15" s="65">
        <v>632285</v>
      </c>
      <c r="Z15" s="65">
        <v>617328</v>
      </c>
    </row>
    <row r="16" spans="1:26" ht="18" customHeight="1">
      <c r="A16" s="22" t="s">
        <v>82</v>
      </c>
      <c r="B16" s="17"/>
      <c r="C16" s="19"/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21">
        <v>0</v>
      </c>
      <c r="K16" s="14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</row>
    <row r="17" spans="1:26" ht="18" customHeight="1">
      <c r="A17" s="22" t="s">
        <v>114</v>
      </c>
      <c r="B17" s="17"/>
      <c r="C17" s="19"/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21">
        <v>0</v>
      </c>
      <c r="K17" s="14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</row>
    <row r="18" spans="1:26" ht="18" customHeight="1">
      <c r="A18" s="22" t="s">
        <v>113</v>
      </c>
      <c r="B18" s="17"/>
      <c r="C18" s="19"/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21">
        <v>0</v>
      </c>
      <c r="K18" s="14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</row>
    <row r="19" spans="1:26" ht="18" customHeight="1">
      <c r="A19" s="22" t="s">
        <v>115</v>
      </c>
      <c r="B19" s="17">
        <f t="shared" ref="B19:G19" si="0">SUM(B4:B18)</f>
        <v>0</v>
      </c>
      <c r="C19" s="19">
        <f t="shared" si="0"/>
        <v>0</v>
      </c>
      <c r="D19" s="19">
        <f t="shared" si="0"/>
        <v>4314137</v>
      </c>
      <c r="E19" s="19">
        <f t="shared" si="0"/>
        <v>5593084</v>
      </c>
      <c r="F19" s="19">
        <f t="shared" si="0"/>
        <v>5712984</v>
      </c>
      <c r="G19" s="19">
        <f t="shared" si="0"/>
        <v>4608410</v>
      </c>
      <c r="H19" s="19">
        <f t="shared" ref="H19:N19" si="1">SUM(H4:H18)</f>
        <v>4789360</v>
      </c>
      <c r="I19" s="19">
        <f t="shared" si="1"/>
        <v>4978089</v>
      </c>
      <c r="J19" s="19">
        <f t="shared" si="1"/>
        <v>4893190</v>
      </c>
      <c r="K19" s="19">
        <f t="shared" si="1"/>
        <v>5153613</v>
      </c>
      <c r="L19" s="66">
        <f t="shared" si="1"/>
        <v>5433755</v>
      </c>
      <c r="M19" s="66">
        <f t="shared" si="1"/>
        <v>5749332</v>
      </c>
      <c r="N19" s="66">
        <f t="shared" si="1"/>
        <v>6030598</v>
      </c>
      <c r="O19" s="66">
        <f t="shared" ref="O19:U19" si="2">SUM(O4:O18)</f>
        <v>6010908</v>
      </c>
      <c r="P19" s="66">
        <f t="shared" si="2"/>
        <v>6485951</v>
      </c>
      <c r="Q19" s="66">
        <f t="shared" si="2"/>
        <v>5972231</v>
      </c>
      <c r="R19" s="66">
        <f t="shared" si="2"/>
        <v>5457024</v>
      </c>
      <c r="S19" s="66">
        <f t="shared" si="2"/>
        <v>4791488</v>
      </c>
      <c r="T19" s="66">
        <f t="shared" si="2"/>
        <v>4930890</v>
      </c>
      <c r="U19" s="66">
        <f t="shared" si="2"/>
        <v>4993940</v>
      </c>
      <c r="V19" s="66">
        <f>SUM(V4:V18)</f>
        <v>5957263</v>
      </c>
      <c r="W19" s="66">
        <f>SUM(W4:W18)</f>
        <v>5637073</v>
      </c>
      <c r="X19" s="66">
        <f>SUM(X4:X18)</f>
        <v>5911253</v>
      </c>
      <c r="Y19" s="66">
        <f t="shared" ref="Y19:Z19" si="3">SUM(Y4:Y18)</f>
        <v>5801577</v>
      </c>
      <c r="Z19" s="66">
        <f t="shared" si="3"/>
        <v>6786898</v>
      </c>
    </row>
    <row r="20" spans="1:26" ht="18" customHeight="1"/>
    <row r="21" spans="1:26" ht="18" customHeight="1"/>
    <row r="22" spans="1:26" ht="18" customHeight="1"/>
    <row r="23" spans="1:26" ht="18" customHeight="1"/>
    <row r="24" spans="1:26" ht="18" customHeight="1"/>
    <row r="25" spans="1:26" ht="18" customHeight="1"/>
    <row r="26" spans="1:26" ht="18" customHeight="1"/>
    <row r="27" spans="1:26" ht="18" customHeight="1"/>
    <row r="28" spans="1:26" ht="18" customHeight="1"/>
    <row r="29" spans="1:26" ht="18" customHeight="1"/>
    <row r="30" spans="1:26" ht="18" customHeight="1">
      <c r="A30" s="36" t="s">
        <v>103</v>
      </c>
      <c r="L30" s="37"/>
      <c r="M30" s="37" t="str">
        <f>財政指標!$M$1</f>
        <v>岩舟町</v>
      </c>
      <c r="P30" s="37"/>
      <c r="R30" s="37"/>
      <c r="S30" s="37"/>
      <c r="T30" s="37"/>
      <c r="U30" s="37"/>
      <c r="V30" s="37"/>
      <c r="W30" s="37"/>
      <c r="X30" s="37"/>
      <c r="Y30" s="37"/>
      <c r="Z30" s="37" t="str">
        <f>財政指標!$M$1</f>
        <v>岩舟町</v>
      </c>
    </row>
    <row r="31" spans="1:26" ht="18" customHeight="1"/>
    <row r="32" spans="1:26" s="78" customFormat="1" ht="18" customHeight="1">
      <c r="A32" s="77"/>
      <c r="B32" s="77" t="s">
        <v>10</v>
      </c>
      <c r="C32" s="77" t="s">
        <v>86</v>
      </c>
      <c r="D32" s="77" t="s">
        <v>87</v>
      </c>
      <c r="E32" s="77" t="s">
        <v>88</v>
      </c>
      <c r="F32" s="77" t="s">
        <v>89</v>
      </c>
      <c r="G32" s="77" t="s">
        <v>90</v>
      </c>
      <c r="H32" s="77" t="s">
        <v>91</v>
      </c>
      <c r="I32" s="77" t="s">
        <v>92</v>
      </c>
      <c r="J32" s="52" t="s">
        <v>167</v>
      </c>
      <c r="K32" s="52" t="s">
        <v>168</v>
      </c>
      <c r="L32" s="51" t="s">
        <v>84</v>
      </c>
      <c r="M32" s="56" t="s">
        <v>176</v>
      </c>
      <c r="N32" s="56" t="s">
        <v>184</v>
      </c>
      <c r="O32" s="46" t="s">
        <v>188</v>
      </c>
      <c r="P32" s="46" t="s">
        <v>189</v>
      </c>
      <c r="Q32" s="46" t="s">
        <v>193</v>
      </c>
      <c r="R32" s="46" t="s">
        <v>200</v>
      </c>
      <c r="S32" s="46" t="s">
        <v>202</v>
      </c>
      <c r="T32" s="46" t="s">
        <v>210</v>
      </c>
      <c r="U32" s="46" t="s">
        <v>212</v>
      </c>
      <c r="V32" s="46" t="s">
        <v>214</v>
      </c>
      <c r="W32" s="46" t="s">
        <v>218</v>
      </c>
      <c r="X32" s="46" t="s">
        <v>220</v>
      </c>
      <c r="Y32" s="46" t="s">
        <v>222</v>
      </c>
      <c r="Z32" s="46" t="s">
        <v>223</v>
      </c>
    </row>
    <row r="33" spans="1:26" s="39" customFormat="1" ht="18" customHeight="1">
      <c r="A33" s="22" t="s">
        <v>94</v>
      </c>
      <c r="B33" s="38" t="e">
        <f>B4/B$19*100</f>
        <v>#DIV/0!</v>
      </c>
      <c r="C33" s="38" t="e">
        <f t="shared" ref="C33:L33" si="4">C4/C$19*100</f>
        <v>#DIV/0!</v>
      </c>
      <c r="D33" s="38">
        <f t="shared" si="4"/>
        <v>2.6501708221134379</v>
      </c>
      <c r="E33" s="38">
        <f t="shared" si="4"/>
        <v>2.1250530118982658</v>
      </c>
      <c r="F33" s="38">
        <f t="shared" si="4"/>
        <v>2.0108230654943196</v>
      </c>
      <c r="G33" s="38">
        <f t="shared" si="4"/>
        <v>2.5695847374691052</v>
      </c>
      <c r="H33" s="38">
        <f t="shared" si="4"/>
        <v>2.5287094726644059</v>
      </c>
      <c r="I33" s="38">
        <f t="shared" si="4"/>
        <v>2.5205857107014356</v>
      </c>
      <c r="J33" s="38">
        <f t="shared" si="4"/>
        <v>2.4424761760732774</v>
      </c>
      <c r="K33" s="38">
        <f t="shared" si="4"/>
        <v>2.3865975190608997</v>
      </c>
      <c r="L33" s="38">
        <f t="shared" si="4"/>
        <v>2.1490479419848705</v>
      </c>
      <c r="M33" s="38">
        <f t="shared" ref="M33:N47" si="5">M4/M$19*100</f>
        <v>1.9580187750507363</v>
      </c>
      <c r="N33" s="38">
        <f t="shared" si="5"/>
        <v>1.7871693652934586</v>
      </c>
      <c r="O33" s="38">
        <f t="shared" ref="O33:P47" si="6">O4/O$19*100</f>
        <v>1.738921973186081</v>
      </c>
      <c r="P33" s="38">
        <f t="shared" si="6"/>
        <v>1.5934902992637472</v>
      </c>
      <c r="Q33" s="38">
        <f t="shared" ref="Q33:R47" si="7">Q4/Q$19*100</f>
        <v>1.7381109337532323</v>
      </c>
      <c r="R33" s="38">
        <f t="shared" si="7"/>
        <v>1.7361844111369127</v>
      </c>
      <c r="S33" s="38">
        <f t="shared" ref="S33:T47" si="8">S4/S$19*100</f>
        <v>2.0788531662815393</v>
      </c>
      <c r="T33" s="38">
        <f t="shared" si="8"/>
        <v>2.0841876415819458</v>
      </c>
      <c r="U33" s="38">
        <f t="shared" ref="U33:V47" si="9">U4/U$19*100</f>
        <v>1.9446368999227064</v>
      </c>
      <c r="V33" s="38">
        <f t="shared" si="9"/>
        <v>1.4782795387747694</v>
      </c>
      <c r="W33" s="38">
        <f t="shared" ref="W33:X47" si="10">W4/W$19*100</f>
        <v>1.4997854382939515</v>
      </c>
      <c r="X33" s="38">
        <f t="shared" si="10"/>
        <v>1.9074805290857964</v>
      </c>
      <c r="Y33" s="38">
        <f t="shared" ref="Y33:Z33" si="11">Y4/Y$19*100</f>
        <v>1.8645619975396346</v>
      </c>
      <c r="Z33" s="38">
        <f t="shared" si="11"/>
        <v>1.5002730260569703</v>
      </c>
    </row>
    <row r="34" spans="1:26" s="39" customFormat="1" ht="18" customHeight="1">
      <c r="A34" s="22" t="s">
        <v>93</v>
      </c>
      <c r="B34" s="38" t="e">
        <f t="shared" ref="B34:L47" si="12">B5/B$19*100</f>
        <v>#DIV/0!</v>
      </c>
      <c r="C34" s="38" t="e">
        <f t="shared" si="12"/>
        <v>#DIV/0!</v>
      </c>
      <c r="D34" s="38">
        <f t="shared" si="12"/>
        <v>23.143933537576579</v>
      </c>
      <c r="E34" s="38">
        <f t="shared" si="12"/>
        <v>15.728299449820529</v>
      </c>
      <c r="F34" s="38">
        <f t="shared" si="12"/>
        <v>14.402210823625621</v>
      </c>
      <c r="G34" s="38">
        <f t="shared" si="12"/>
        <v>21.513363611310627</v>
      </c>
      <c r="H34" s="38">
        <f t="shared" si="12"/>
        <v>21.592968580353116</v>
      </c>
      <c r="I34" s="38">
        <f t="shared" si="12"/>
        <v>19.734600968363562</v>
      </c>
      <c r="J34" s="38">
        <f t="shared" si="12"/>
        <v>20.014653017765507</v>
      </c>
      <c r="K34" s="38">
        <f t="shared" si="12"/>
        <v>23.245459059498646</v>
      </c>
      <c r="L34" s="38">
        <f t="shared" si="12"/>
        <v>18.978109981035214</v>
      </c>
      <c r="M34" s="38">
        <f t="shared" si="5"/>
        <v>17.053511607957237</v>
      </c>
      <c r="N34" s="38">
        <f t="shared" si="5"/>
        <v>17.581821902239213</v>
      </c>
      <c r="O34" s="38">
        <f t="shared" si="6"/>
        <v>14.987752266379722</v>
      </c>
      <c r="P34" s="38">
        <f t="shared" si="6"/>
        <v>13.550241128864526</v>
      </c>
      <c r="Q34" s="38">
        <f t="shared" si="7"/>
        <v>15.155492143555731</v>
      </c>
      <c r="R34" s="38">
        <f t="shared" si="7"/>
        <v>13.788302928482633</v>
      </c>
      <c r="S34" s="38">
        <f t="shared" si="8"/>
        <v>18.459568301120655</v>
      </c>
      <c r="T34" s="38">
        <f t="shared" si="8"/>
        <v>17.547886892629929</v>
      </c>
      <c r="U34" s="38">
        <f t="shared" si="9"/>
        <v>17.288533702847854</v>
      </c>
      <c r="V34" s="38">
        <f t="shared" si="9"/>
        <v>20.772559479076214</v>
      </c>
      <c r="W34" s="38">
        <f t="shared" si="10"/>
        <v>19.513407046529288</v>
      </c>
      <c r="X34" s="38">
        <f t="shared" si="10"/>
        <v>15.277150208255339</v>
      </c>
      <c r="Y34" s="38">
        <f t="shared" ref="Y34:Z34" si="13">Y5/Y$19*100</f>
        <v>14.877851315254457</v>
      </c>
      <c r="Z34" s="38">
        <f t="shared" si="13"/>
        <v>18.964790689354693</v>
      </c>
    </row>
    <row r="35" spans="1:26" s="39" customFormat="1" ht="18" customHeight="1">
      <c r="A35" s="22" t="s">
        <v>95</v>
      </c>
      <c r="B35" s="38" t="e">
        <f t="shared" si="12"/>
        <v>#DIV/0!</v>
      </c>
      <c r="C35" s="38" t="e">
        <f t="shared" si="12"/>
        <v>#DIV/0!</v>
      </c>
      <c r="D35" s="38">
        <f t="shared" si="12"/>
        <v>10.653950025231001</v>
      </c>
      <c r="E35" s="38">
        <f t="shared" si="12"/>
        <v>10.173617989645784</v>
      </c>
      <c r="F35" s="38">
        <f t="shared" si="12"/>
        <v>12.919465554253259</v>
      </c>
      <c r="G35" s="38">
        <f t="shared" si="12"/>
        <v>14.320579115139495</v>
      </c>
      <c r="H35" s="38">
        <f t="shared" si="12"/>
        <v>14.53014599027845</v>
      </c>
      <c r="I35" s="38">
        <f t="shared" si="12"/>
        <v>15.39845912758892</v>
      </c>
      <c r="J35" s="38">
        <f t="shared" si="12"/>
        <v>15.771490581808594</v>
      </c>
      <c r="K35" s="38">
        <f t="shared" si="12"/>
        <v>16.388036897609503</v>
      </c>
      <c r="L35" s="38">
        <f t="shared" si="12"/>
        <v>17.164373439729985</v>
      </c>
      <c r="M35" s="38">
        <f t="shared" si="5"/>
        <v>14.961964276893386</v>
      </c>
      <c r="N35" s="38">
        <f t="shared" si="5"/>
        <v>15.16292414118799</v>
      </c>
      <c r="O35" s="38">
        <f t="shared" si="6"/>
        <v>15.890328050271274</v>
      </c>
      <c r="P35" s="38">
        <f t="shared" si="6"/>
        <v>18.098471604241229</v>
      </c>
      <c r="Q35" s="38">
        <f t="shared" si="7"/>
        <v>22.03198436229275</v>
      </c>
      <c r="R35" s="38">
        <f t="shared" si="7"/>
        <v>23.634548794361177</v>
      </c>
      <c r="S35" s="38">
        <f t="shared" si="8"/>
        <v>26.451741087528553</v>
      </c>
      <c r="T35" s="38">
        <f t="shared" si="8"/>
        <v>27.663342723118951</v>
      </c>
      <c r="U35" s="38">
        <f t="shared" si="9"/>
        <v>27.583070681666179</v>
      </c>
      <c r="V35" s="38">
        <f t="shared" si="9"/>
        <v>24.232118004526576</v>
      </c>
      <c r="W35" s="38">
        <f t="shared" si="10"/>
        <v>28.729306858364261</v>
      </c>
      <c r="X35" s="38">
        <f t="shared" si="10"/>
        <v>32.991516350256028</v>
      </c>
      <c r="Y35" s="38">
        <f t="shared" ref="Y35:Z35" si="14">Y6/Y$19*100</f>
        <v>30.572670155028536</v>
      </c>
      <c r="Z35" s="38">
        <f t="shared" si="14"/>
        <v>25.970185495641751</v>
      </c>
    </row>
    <row r="36" spans="1:26" s="39" customFormat="1" ht="18" customHeight="1">
      <c r="A36" s="22" t="s">
        <v>104</v>
      </c>
      <c r="B36" s="38" t="e">
        <f t="shared" si="12"/>
        <v>#DIV/0!</v>
      </c>
      <c r="C36" s="38" t="e">
        <f t="shared" si="12"/>
        <v>#DIV/0!</v>
      </c>
      <c r="D36" s="38">
        <f t="shared" si="12"/>
        <v>7.4336535905095271</v>
      </c>
      <c r="E36" s="38">
        <f t="shared" si="12"/>
        <v>6.2621981003682405</v>
      </c>
      <c r="F36" s="38">
        <f t="shared" si="12"/>
        <v>6.555540852206132</v>
      </c>
      <c r="G36" s="38">
        <f t="shared" si="12"/>
        <v>7.8213744002812255</v>
      </c>
      <c r="H36" s="38">
        <f t="shared" si="12"/>
        <v>9.9966175021297197</v>
      </c>
      <c r="I36" s="38">
        <f t="shared" si="12"/>
        <v>7.8884085840972311</v>
      </c>
      <c r="J36" s="38">
        <f t="shared" si="12"/>
        <v>7.9325143720149844</v>
      </c>
      <c r="K36" s="38">
        <f t="shared" si="12"/>
        <v>7.1971449932309621</v>
      </c>
      <c r="L36" s="38">
        <f t="shared" si="12"/>
        <v>6.7475254221068122</v>
      </c>
      <c r="M36" s="38">
        <f t="shared" si="5"/>
        <v>6.4315123913525953</v>
      </c>
      <c r="N36" s="38">
        <f t="shared" si="5"/>
        <v>6.4580825981105026</v>
      </c>
      <c r="O36" s="38">
        <f t="shared" si="6"/>
        <v>7.3631471318476347</v>
      </c>
      <c r="P36" s="38">
        <f t="shared" si="6"/>
        <v>6.4120897613935108</v>
      </c>
      <c r="Q36" s="38">
        <f t="shared" si="7"/>
        <v>6.6395455902492726</v>
      </c>
      <c r="R36" s="38">
        <f t="shared" si="7"/>
        <v>8.1367243391269675</v>
      </c>
      <c r="S36" s="38">
        <f t="shared" si="8"/>
        <v>9.9487466106562294</v>
      </c>
      <c r="T36" s="38">
        <f t="shared" si="8"/>
        <v>9.0813423134565969</v>
      </c>
      <c r="U36" s="38">
        <f t="shared" si="9"/>
        <v>9.3779060220987844</v>
      </c>
      <c r="V36" s="38">
        <f t="shared" si="9"/>
        <v>7.9957188393394745</v>
      </c>
      <c r="W36" s="38">
        <f t="shared" si="10"/>
        <v>8.1540366782548315</v>
      </c>
      <c r="X36" s="38">
        <f t="shared" si="10"/>
        <v>8.3393656133479652</v>
      </c>
      <c r="Y36" s="38">
        <f t="shared" ref="Y36:Z36" si="15">Y7/Y$19*100</f>
        <v>8.1245495836735433</v>
      </c>
      <c r="Z36" s="38">
        <f t="shared" si="15"/>
        <v>6.5746825722148765</v>
      </c>
    </row>
    <row r="37" spans="1:26" s="39" customFormat="1" ht="18" customHeight="1">
      <c r="A37" s="22" t="s">
        <v>105</v>
      </c>
      <c r="B37" s="38" t="e">
        <f t="shared" si="12"/>
        <v>#DIV/0!</v>
      </c>
      <c r="C37" s="38" t="e">
        <f t="shared" si="12"/>
        <v>#DIV/0!</v>
      </c>
      <c r="D37" s="38">
        <f t="shared" si="12"/>
        <v>7.9506051847681239E-3</v>
      </c>
      <c r="E37" s="38">
        <f t="shared" si="12"/>
        <v>6.5080374262213841E-3</v>
      </c>
      <c r="F37" s="38">
        <f t="shared" si="12"/>
        <v>6.1438995803243983E-3</v>
      </c>
      <c r="G37" s="38">
        <f t="shared" si="12"/>
        <v>7.9420016882178462E-3</v>
      </c>
      <c r="H37" s="38">
        <f t="shared" si="12"/>
        <v>7.5166619339535963E-4</v>
      </c>
      <c r="I37" s="38">
        <f t="shared" si="12"/>
        <v>7.45265904245585E-3</v>
      </c>
      <c r="J37" s="38">
        <f t="shared" si="12"/>
        <v>8.3994285936168436E-3</v>
      </c>
      <c r="K37" s="38">
        <f t="shared" si="12"/>
        <v>1.7560495908404455E-2</v>
      </c>
      <c r="L37" s="38">
        <f t="shared" si="12"/>
        <v>8.9624946284843545E-3</v>
      </c>
      <c r="M37" s="38">
        <f t="shared" si="5"/>
        <v>5.4736793770128425E-2</v>
      </c>
      <c r="N37" s="38">
        <f t="shared" si="5"/>
        <v>4.4887754083425886E-2</v>
      </c>
      <c r="O37" s="38">
        <f t="shared" si="6"/>
        <v>4.2123419623125158E-2</v>
      </c>
      <c r="P37" s="38">
        <f t="shared" si="6"/>
        <v>2.9633279684043251E-2</v>
      </c>
      <c r="Q37" s="38">
        <f t="shared" si="7"/>
        <v>3.7205526711877018E-2</v>
      </c>
      <c r="R37" s="38">
        <f t="shared" si="7"/>
        <v>3.573376257828443E-2</v>
      </c>
      <c r="S37" s="38">
        <f t="shared" si="8"/>
        <v>3.1347255800285842E-2</v>
      </c>
      <c r="T37" s="38">
        <f t="shared" si="8"/>
        <v>2.3788808916848682E-2</v>
      </c>
      <c r="U37" s="38">
        <f t="shared" si="9"/>
        <v>2.1646235237107372E-2</v>
      </c>
      <c r="V37" s="38">
        <f t="shared" si="9"/>
        <v>0.11159487167177276</v>
      </c>
      <c r="W37" s="38">
        <f t="shared" si="10"/>
        <v>0.20613534719170745</v>
      </c>
      <c r="X37" s="38">
        <f t="shared" si="10"/>
        <v>0.30616182389757296</v>
      </c>
      <c r="Y37" s="38">
        <f t="shared" ref="Y37:Z37" si="16">Y8/Y$19*100</f>
        <v>4.3677779334825681E-2</v>
      </c>
      <c r="Z37" s="38">
        <f t="shared" si="16"/>
        <v>1.4115432411095615E-2</v>
      </c>
    </row>
    <row r="38" spans="1:26" s="39" customFormat="1" ht="18" customHeight="1">
      <c r="A38" s="22" t="s">
        <v>106</v>
      </c>
      <c r="B38" s="38" t="e">
        <f t="shared" si="12"/>
        <v>#DIV/0!</v>
      </c>
      <c r="C38" s="38" t="e">
        <f t="shared" si="12"/>
        <v>#DIV/0!</v>
      </c>
      <c r="D38" s="38">
        <f t="shared" si="12"/>
        <v>8.0864608611177626</v>
      </c>
      <c r="E38" s="38">
        <f t="shared" si="12"/>
        <v>8.796381388157231</v>
      </c>
      <c r="F38" s="38">
        <f t="shared" si="12"/>
        <v>8.7027199796113557</v>
      </c>
      <c r="G38" s="38">
        <f t="shared" si="12"/>
        <v>14.120271416822721</v>
      </c>
      <c r="H38" s="38">
        <f t="shared" si="12"/>
        <v>9.1298837422954229</v>
      </c>
      <c r="I38" s="38">
        <f t="shared" si="12"/>
        <v>6.8228189572343929</v>
      </c>
      <c r="J38" s="38">
        <f t="shared" si="12"/>
        <v>7.3760879916782303</v>
      </c>
      <c r="K38" s="38">
        <f t="shared" si="12"/>
        <v>7.4333094083703992</v>
      </c>
      <c r="L38" s="38">
        <f t="shared" si="12"/>
        <v>9.9262480549822349</v>
      </c>
      <c r="M38" s="38">
        <f t="shared" si="5"/>
        <v>6.9224563827589014</v>
      </c>
      <c r="N38" s="38">
        <f t="shared" si="5"/>
        <v>6.1128763681479015</v>
      </c>
      <c r="O38" s="38">
        <f t="shared" si="6"/>
        <v>4.7752519253330776</v>
      </c>
      <c r="P38" s="38">
        <f t="shared" si="6"/>
        <v>5.5903906767103235</v>
      </c>
      <c r="Q38" s="38">
        <f t="shared" si="7"/>
        <v>6.507601598129745</v>
      </c>
      <c r="R38" s="38">
        <f t="shared" si="7"/>
        <v>9.4544022529495919</v>
      </c>
      <c r="S38" s="38">
        <f t="shared" si="8"/>
        <v>3.1161301040511837</v>
      </c>
      <c r="T38" s="38">
        <f t="shared" si="8"/>
        <v>2.874552058553324</v>
      </c>
      <c r="U38" s="38">
        <f t="shared" si="9"/>
        <v>3.2160178135900712</v>
      </c>
      <c r="V38" s="38">
        <f t="shared" si="9"/>
        <v>3.2101822598733682</v>
      </c>
      <c r="W38" s="38">
        <f t="shared" si="10"/>
        <v>2.6649646013099351</v>
      </c>
      <c r="X38" s="38">
        <f t="shared" si="10"/>
        <v>2.8469091070877868</v>
      </c>
      <c r="Y38" s="38">
        <f t="shared" ref="Y38:Z38" si="17">Y9/Y$19*100</f>
        <v>4.1630404974371622</v>
      </c>
      <c r="Z38" s="38">
        <f t="shared" si="17"/>
        <v>2.2870094703058745</v>
      </c>
    </row>
    <row r="39" spans="1:26" s="39" customFormat="1" ht="18" customHeight="1">
      <c r="A39" s="22" t="s">
        <v>107</v>
      </c>
      <c r="B39" s="38" t="e">
        <f t="shared" si="12"/>
        <v>#DIV/0!</v>
      </c>
      <c r="C39" s="38" t="e">
        <f t="shared" si="12"/>
        <v>#DIV/0!</v>
      </c>
      <c r="D39" s="38">
        <f t="shared" si="12"/>
        <v>1.2892033794939755</v>
      </c>
      <c r="E39" s="38">
        <f t="shared" si="12"/>
        <v>1.4443730864760835</v>
      </c>
      <c r="F39" s="38">
        <f t="shared" si="12"/>
        <v>1.4034171984378041</v>
      </c>
      <c r="G39" s="38">
        <f t="shared" si="12"/>
        <v>1.6096224077284789</v>
      </c>
      <c r="H39" s="38">
        <f t="shared" si="12"/>
        <v>1.3565904421467587</v>
      </c>
      <c r="I39" s="38">
        <f t="shared" si="12"/>
        <v>1.6513967508415377</v>
      </c>
      <c r="J39" s="38">
        <f t="shared" si="12"/>
        <v>1.6366623818000119</v>
      </c>
      <c r="K39" s="38">
        <f t="shared" si="12"/>
        <v>1.4516029822184942</v>
      </c>
      <c r="L39" s="38">
        <f t="shared" si="12"/>
        <v>1.5745649187348343</v>
      </c>
      <c r="M39" s="38">
        <f t="shared" si="5"/>
        <v>1.3646802793785435</v>
      </c>
      <c r="N39" s="38">
        <f t="shared" si="5"/>
        <v>1.2682324373138452</v>
      </c>
      <c r="O39" s="38">
        <f t="shared" si="6"/>
        <v>1.4805250720856149</v>
      </c>
      <c r="P39" s="38">
        <f t="shared" si="6"/>
        <v>1.1643473717269834</v>
      </c>
      <c r="Q39" s="38">
        <f t="shared" si="7"/>
        <v>1.8897962922063798</v>
      </c>
      <c r="R39" s="38">
        <f t="shared" si="7"/>
        <v>2.0403428682006899</v>
      </c>
      <c r="S39" s="38">
        <f t="shared" si="8"/>
        <v>2.289873208489722</v>
      </c>
      <c r="T39" s="38">
        <f t="shared" si="8"/>
        <v>1.5602051556615542</v>
      </c>
      <c r="U39" s="38">
        <f t="shared" si="9"/>
        <v>1.6157783233278735</v>
      </c>
      <c r="V39" s="38">
        <f t="shared" si="9"/>
        <v>1.2644229405349403</v>
      </c>
      <c r="W39" s="38">
        <f t="shared" si="10"/>
        <v>1.5084069338821762</v>
      </c>
      <c r="X39" s="38">
        <f t="shared" si="10"/>
        <v>1.3776436231032574</v>
      </c>
      <c r="Y39" s="38">
        <f t="shared" ref="Y39:Z39" si="18">Y10/Y$19*100</f>
        <v>1.4610510211275314</v>
      </c>
      <c r="Z39" s="38">
        <f t="shared" si="18"/>
        <v>1.2112160813378954</v>
      </c>
    </row>
    <row r="40" spans="1:26" s="39" customFormat="1" ht="18" customHeight="1">
      <c r="A40" s="22" t="s">
        <v>108</v>
      </c>
      <c r="B40" s="38" t="e">
        <f t="shared" si="12"/>
        <v>#DIV/0!</v>
      </c>
      <c r="C40" s="38" t="e">
        <f t="shared" si="12"/>
        <v>#DIV/0!</v>
      </c>
      <c r="D40" s="38">
        <f t="shared" si="12"/>
        <v>16.026588863543274</v>
      </c>
      <c r="E40" s="38">
        <f t="shared" si="12"/>
        <v>12.087141905968156</v>
      </c>
      <c r="F40" s="38">
        <f t="shared" si="12"/>
        <v>12.638579068311762</v>
      </c>
      <c r="G40" s="38">
        <f t="shared" si="12"/>
        <v>11.337814994759581</v>
      </c>
      <c r="H40" s="38">
        <f t="shared" si="12"/>
        <v>14.800390866420566</v>
      </c>
      <c r="I40" s="38">
        <f t="shared" si="12"/>
        <v>12.3191449570307</v>
      </c>
      <c r="J40" s="38">
        <f t="shared" si="12"/>
        <v>16.696735667325406</v>
      </c>
      <c r="K40" s="38">
        <f t="shared" si="12"/>
        <v>16.218602366922003</v>
      </c>
      <c r="L40" s="38">
        <f t="shared" si="12"/>
        <v>19.462912847561217</v>
      </c>
      <c r="M40" s="38">
        <f t="shared" si="5"/>
        <v>29.359897810736967</v>
      </c>
      <c r="N40" s="38">
        <f t="shared" si="5"/>
        <v>19.923612882171884</v>
      </c>
      <c r="O40" s="38">
        <f t="shared" si="6"/>
        <v>28.127747089125304</v>
      </c>
      <c r="P40" s="38">
        <f t="shared" si="6"/>
        <v>34.027361600480795</v>
      </c>
      <c r="Q40" s="38">
        <f t="shared" si="7"/>
        <v>21.8797464465122</v>
      </c>
      <c r="R40" s="38">
        <f t="shared" si="7"/>
        <v>14.644612154903477</v>
      </c>
      <c r="S40" s="38">
        <f t="shared" si="8"/>
        <v>12.248554102608626</v>
      </c>
      <c r="T40" s="38">
        <f t="shared" si="8"/>
        <v>12.447509475976954</v>
      </c>
      <c r="U40" s="38">
        <f t="shared" si="9"/>
        <v>11.975173910779866</v>
      </c>
      <c r="V40" s="38">
        <f t="shared" si="9"/>
        <v>13.562788817616411</v>
      </c>
      <c r="W40" s="38">
        <f t="shared" si="10"/>
        <v>12.363455289651206</v>
      </c>
      <c r="X40" s="38">
        <f t="shared" si="10"/>
        <v>11.222662944725933</v>
      </c>
      <c r="Y40" s="38">
        <f t="shared" ref="Y40:Z40" si="19">Y11/Y$19*100</f>
        <v>11.365168470572742</v>
      </c>
      <c r="Z40" s="38">
        <f t="shared" si="19"/>
        <v>11.823575365358371</v>
      </c>
    </row>
    <row r="41" spans="1:26" s="39" customFormat="1" ht="18" customHeight="1">
      <c r="A41" s="22" t="s">
        <v>109</v>
      </c>
      <c r="B41" s="38" t="e">
        <f t="shared" si="12"/>
        <v>#DIV/0!</v>
      </c>
      <c r="C41" s="38" t="e">
        <f t="shared" si="12"/>
        <v>#DIV/0!</v>
      </c>
      <c r="D41" s="38">
        <f t="shared" si="12"/>
        <v>4.2611535053244713</v>
      </c>
      <c r="E41" s="38">
        <f t="shared" si="12"/>
        <v>2.8902301485191355</v>
      </c>
      <c r="F41" s="38">
        <f t="shared" si="12"/>
        <v>2.8577009842842198</v>
      </c>
      <c r="G41" s="38">
        <f t="shared" si="12"/>
        <v>3.4706981366675271</v>
      </c>
      <c r="H41" s="38">
        <f t="shared" si="12"/>
        <v>3.3376484540731957</v>
      </c>
      <c r="I41" s="38">
        <f t="shared" si="12"/>
        <v>4.3433936195194578</v>
      </c>
      <c r="J41" s="38">
        <f t="shared" si="12"/>
        <v>3.5496475714206888</v>
      </c>
      <c r="K41" s="38">
        <f t="shared" si="12"/>
        <v>3.3338164895191009</v>
      </c>
      <c r="L41" s="38">
        <f t="shared" si="12"/>
        <v>3.8907348601473566</v>
      </c>
      <c r="M41" s="38">
        <f t="shared" si="5"/>
        <v>3.4712380499160598</v>
      </c>
      <c r="N41" s="38">
        <f t="shared" si="5"/>
        <v>3.6519927211198624</v>
      </c>
      <c r="O41" s="38">
        <f t="shared" si="6"/>
        <v>3.0106932263811057</v>
      </c>
      <c r="P41" s="38">
        <f t="shared" si="6"/>
        <v>2.8367158493796825</v>
      </c>
      <c r="Q41" s="38">
        <f t="shared" si="7"/>
        <v>3.3221253498064622</v>
      </c>
      <c r="R41" s="38">
        <f t="shared" si="7"/>
        <v>3.1779226186287617</v>
      </c>
      <c r="S41" s="38">
        <f t="shared" si="8"/>
        <v>3.9312631065756607</v>
      </c>
      <c r="T41" s="38">
        <f t="shared" si="8"/>
        <v>4.1308161406967105</v>
      </c>
      <c r="U41" s="38">
        <f t="shared" si="9"/>
        <v>4.4621881720645424</v>
      </c>
      <c r="V41" s="38">
        <f t="shared" si="9"/>
        <v>3.9022282548210474</v>
      </c>
      <c r="W41" s="38">
        <f t="shared" si="10"/>
        <v>4.1050736791948585</v>
      </c>
      <c r="X41" s="38">
        <f t="shared" si="10"/>
        <v>4.0944957016727246</v>
      </c>
      <c r="Y41" s="38">
        <f t="shared" ref="Y41:Z41" si="20">Y12/Y$19*100</f>
        <v>5.0383887001758314</v>
      </c>
      <c r="Z41" s="38">
        <f t="shared" si="20"/>
        <v>4.7706035953391375</v>
      </c>
    </row>
    <row r="42" spans="1:26" s="39" customFormat="1" ht="18" customHeight="1">
      <c r="A42" s="22" t="s">
        <v>110</v>
      </c>
      <c r="B42" s="38" t="e">
        <f t="shared" si="12"/>
        <v>#DIV/0!</v>
      </c>
      <c r="C42" s="38" t="e">
        <f t="shared" si="12"/>
        <v>#DIV/0!</v>
      </c>
      <c r="D42" s="38">
        <f t="shared" si="12"/>
        <v>17.258863128361476</v>
      </c>
      <c r="E42" s="38">
        <f t="shared" si="12"/>
        <v>33.676894536180754</v>
      </c>
      <c r="F42" s="38">
        <f t="shared" si="12"/>
        <v>31.597777973822438</v>
      </c>
      <c r="G42" s="38">
        <f t="shared" si="12"/>
        <v>14.041502383685481</v>
      </c>
      <c r="H42" s="38">
        <f t="shared" si="12"/>
        <v>11.271151051497485</v>
      </c>
      <c r="I42" s="38">
        <f t="shared" si="12"/>
        <v>17.39243713802626</v>
      </c>
      <c r="J42" s="38">
        <f t="shared" si="12"/>
        <v>12.288241413065915</v>
      </c>
      <c r="K42" s="38">
        <f t="shared" si="12"/>
        <v>10.53592887164791</v>
      </c>
      <c r="L42" s="38">
        <f t="shared" si="12"/>
        <v>9.8019325494064411</v>
      </c>
      <c r="M42" s="38">
        <f t="shared" si="5"/>
        <v>9.011759974897954</v>
      </c>
      <c r="N42" s="38">
        <f t="shared" si="5"/>
        <v>10.490037638058448</v>
      </c>
      <c r="O42" s="38">
        <f t="shared" si="6"/>
        <v>9.3832412673759116</v>
      </c>
      <c r="P42" s="38">
        <f t="shared" si="6"/>
        <v>8.6260133633448675</v>
      </c>
      <c r="Q42" s="38">
        <f t="shared" si="7"/>
        <v>12.278493581376877</v>
      </c>
      <c r="R42" s="38">
        <f t="shared" si="7"/>
        <v>13.191622393451082</v>
      </c>
      <c r="S42" s="38">
        <f t="shared" si="8"/>
        <v>9.3769409419370362</v>
      </c>
      <c r="T42" s="38">
        <f t="shared" si="8"/>
        <v>9.1933707707939138</v>
      </c>
      <c r="U42" s="38">
        <f t="shared" si="9"/>
        <v>9.102712487534891</v>
      </c>
      <c r="V42" s="38">
        <f t="shared" si="9"/>
        <v>12.164277454260455</v>
      </c>
      <c r="W42" s="38">
        <f t="shared" si="10"/>
        <v>9.5781622838661118</v>
      </c>
      <c r="X42" s="38">
        <f t="shared" si="10"/>
        <v>10.447683426847068</v>
      </c>
      <c r="Y42" s="38">
        <f t="shared" ref="Y42:Z42" si="21">Y13/Y$19*100</f>
        <v>11.590538227795649</v>
      </c>
      <c r="Z42" s="38">
        <f t="shared" si="21"/>
        <v>17.787669713026482</v>
      </c>
    </row>
    <row r="43" spans="1:26" s="39" customFormat="1" ht="18" customHeight="1">
      <c r="A43" s="22" t="s">
        <v>111</v>
      </c>
      <c r="B43" s="38" t="e">
        <f t="shared" si="12"/>
        <v>#DIV/0!</v>
      </c>
      <c r="C43" s="38" t="e">
        <f t="shared" si="12"/>
        <v>#DIV/0!</v>
      </c>
      <c r="D43" s="38">
        <f t="shared" si="12"/>
        <v>0.9104949611011427</v>
      </c>
      <c r="E43" s="38">
        <f t="shared" si="12"/>
        <v>0.3288883199322592</v>
      </c>
      <c r="F43" s="38">
        <f t="shared" si="12"/>
        <v>1.102751206724892E-2</v>
      </c>
      <c r="G43" s="38">
        <f t="shared" si="12"/>
        <v>2.473738230756378E-3</v>
      </c>
      <c r="H43" s="38">
        <f t="shared" si="12"/>
        <v>6.3474034108941483E-3</v>
      </c>
      <c r="I43" s="38">
        <f t="shared" si="12"/>
        <v>0</v>
      </c>
      <c r="J43" s="38">
        <f t="shared" si="12"/>
        <v>1.2875036530361583E-3</v>
      </c>
      <c r="K43" s="38">
        <f t="shared" si="12"/>
        <v>0.71382930771092046</v>
      </c>
      <c r="L43" s="38">
        <f t="shared" si="12"/>
        <v>5.7198015000676325E-2</v>
      </c>
      <c r="M43" s="38">
        <f t="shared" si="5"/>
        <v>3.4438783496934951E-3</v>
      </c>
      <c r="N43" s="38">
        <f t="shared" si="5"/>
        <v>2.0180419918555341E-2</v>
      </c>
      <c r="O43" s="38">
        <f t="shared" si="6"/>
        <v>1.1729841814248363</v>
      </c>
      <c r="P43" s="38">
        <f t="shared" si="6"/>
        <v>0</v>
      </c>
      <c r="Q43" s="38">
        <f t="shared" si="7"/>
        <v>0</v>
      </c>
      <c r="R43" s="38">
        <f t="shared" si="7"/>
        <v>0</v>
      </c>
      <c r="S43" s="38">
        <f t="shared" si="8"/>
        <v>0</v>
      </c>
      <c r="T43" s="38">
        <f t="shared" si="8"/>
        <v>0</v>
      </c>
      <c r="U43" s="38">
        <f t="shared" si="9"/>
        <v>0</v>
      </c>
      <c r="V43" s="38">
        <f t="shared" si="9"/>
        <v>0</v>
      </c>
      <c r="W43" s="38">
        <f t="shared" si="10"/>
        <v>0</v>
      </c>
      <c r="X43" s="38">
        <f t="shared" si="10"/>
        <v>5.0953664138550653E-2</v>
      </c>
      <c r="Y43" s="38">
        <f t="shared" ref="Y43:Z43" si="22">Y14/Y$19*100</f>
        <v>0</v>
      </c>
      <c r="Z43" s="38">
        <f t="shared" si="22"/>
        <v>0</v>
      </c>
    </row>
    <row r="44" spans="1:26" s="39" customFormat="1" ht="18" customHeight="1">
      <c r="A44" s="22" t="s">
        <v>112</v>
      </c>
      <c r="B44" s="38" t="e">
        <f t="shared" si="12"/>
        <v>#DIV/0!</v>
      </c>
      <c r="C44" s="38" t="e">
        <f t="shared" si="12"/>
        <v>#DIV/0!</v>
      </c>
      <c r="D44" s="38">
        <f t="shared" si="12"/>
        <v>8.2775767204425819</v>
      </c>
      <c r="E44" s="38">
        <f t="shared" si="12"/>
        <v>6.4804140256073399</v>
      </c>
      <c r="F44" s="38">
        <f t="shared" si="12"/>
        <v>6.8945930883055162</v>
      </c>
      <c r="G44" s="38">
        <f t="shared" si="12"/>
        <v>9.1847730562167857</v>
      </c>
      <c r="H44" s="38">
        <f t="shared" si="12"/>
        <v>11.448794828536588</v>
      </c>
      <c r="I44" s="38">
        <f t="shared" si="12"/>
        <v>11.921301527554046</v>
      </c>
      <c r="J44" s="38">
        <f t="shared" si="12"/>
        <v>12.281803894800733</v>
      </c>
      <c r="K44" s="38">
        <f t="shared" si="12"/>
        <v>11.078111608302759</v>
      </c>
      <c r="L44" s="38">
        <f t="shared" si="12"/>
        <v>10.238389474681874</v>
      </c>
      <c r="M44" s="38">
        <f t="shared" si="5"/>
        <v>9.4067797789377963</v>
      </c>
      <c r="N44" s="38">
        <f t="shared" si="5"/>
        <v>17.498181772354915</v>
      </c>
      <c r="O44" s="38">
        <f t="shared" si="6"/>
        <v>12.027284396966314</v>
      </c>
      <c r="P44" s="38">
        <f t="shared" si="6"/>
        <v>8.0712450649102951</v>
      </c>
      <c r="Q44" s="38">
        <f t="shared" si="7"/>
        <v>8.5198981754054728</v>
      </c>
      <c r="R44" s="38">
        <f t="shared" si="7"/>
        <v>10.159603476180424</v>
      </c>
      <c r="S44" s="38">
        <f t="shared" si="8"/>
        <v>12.066982114950513</v>
      </c>
      <c r="T44" s="38">
        <f t="shared" si="8"/>
        <v>13.392998018613273</v>
      </c>
      <c r="U44" s="38">
        <f t="shared" si="9"/>
        <v>13.412335750930126</v>
      </c>
      <c r="V44" s="38">
        <f t="shared" si="9"/>
        <v>11.30582953950497</v>
      </c>
      <c r="W44" s="38">
        <f t="shared" si="10"/>
        <v>11.677265843461669</v>
      </c>
      <c r="X44" s="38">
        <f t="shared" si="10"/>
        <v>11.137977007581981</v>
      </c>
      <c r="Y44" s="38">
        <f t="shared" ref="Y44:Z44" si="23">Y15/Y$19*100</f>
        <v>10.898502252060087</v>
      </c>
      <c r="Z44" s="38">
        <f t="shared" si="23"/>
        <v>9.0958785589528528</v>
      </c>
    </row>
    <row r="45" spans="1:26" s="39" customFormat="1" ht="18" customHeight="1">
      <c r="A45" s="22" t="s">
        <v>82</v>
      </c>
      <c r="B45" s="38" t="e">
        <f t="shared" si="12"/>
        <v>#DIV/0!</v>
      </c>
      <c r="C45" s="38" t="e">
        <f t="shared" si="12"/>
        <v>#DIV/0!</v>
      </c>
      <c r="D45" s="38">
        <f t="shared" si="12"/>
        <v>0</v>
      </c>
      <c r="E45" s="38">
        <f t="shared" si="12"/>
        <v>0</v>
      </c>
      <c r="F45" s="38">
        <f t="shared" si="12"/>
        <v>0</v>
      </c>
      <c r="G45" s="38">
        <f t="shared" si="12"/>
        <v>0</v>
      </c>
      <c r="H45" s="38">
        <f t="shared" si="12"/>
        <v>0</v>
      </c>
      <c r="I45" s="38">
        <f t="shared" si="12"/>
        <v>0</v>
      </c>
      <c r="J45" s="38">
        <f t="shared" si="12"/>
        <v>0</v>
      </c>
      <c r="K45" s="38">
        <f t="shared" si="12"/>
        <v>0</v>
      </c>
      <c r="L45" s="38">
        <f t="shared" si="12"/>
        <v>0</v>
      </c>
      <c r="M45" s="38">
        <f t="shared" si="5"/>
        <v>0</v>
      </c>
      <c r="N45" s="38">
        <f t="shared" si="5"/>
        <v>0</v>
      </c>
      <c r="O45" s="38">
        <f t="shared" si="6"/>
        <v>0</v>
      </c>
      <c r="P45" s="38">
        <f t="shared" si="6"/>
        <v>0</v>
      </c>
      <c r="Q45" s="38">
        <f t="shared" si="7"/>
        <v>0</v>
      </c>
      <c r="R45" s="38">
        <f t="shared" si="7"/>
        <v>0</v>
      </c>
      <c r="S45" s="38">
        <f t="shared" si="8"/>
        <v>0</v>
      </c>
      <c r="T45" s="38">
        <f t="shared" si="8"/>
        <v>0</v>
      </c>
      <c r="U45" s="38">
        <f t="shared" si="9"/>
        <v>0</v>
      </c>
      <c r="V45" s="38">
        <f t="shared" si="9"/>
        <v>0</v>
      </c>
      <c r="W45" s="38">
        <f t="shared" si="10"/>
        <v>0</v>
      </c>
      <c r="X45" s="38">
        <f t="shared" si="10"/>
        <v>0</v>
      </c>
      <c r="Y45" s="38">
        <f t="shared" ref="Y45:Z45" si="24">Y16/Y$19*100</f>
        <v>0</v>
      </c>
      <c r="Z45" s="38">
        <f t="shared" si="24"/>
        <v>0</v>
      </c>
    </row>
    <row r="46" spans="1:26" s="39" customFormat="1" ht="18" customHeight="1">
      <c r="A46" s="22" t="s">
        <v>114</v>
      </c>
      <c r="B46" s="38" t="e">
        <f t="shared" si="12"/>
        <v>#DIV/0!</v>
      </c>
      <c r="C46" s="38" t="e">
        <f t="shared" si="12"/>
        <v>#DIV/0!</v>
      </c>
      <c r="D46" s="38">
        <f t="shared" si="12"/>
        <v>0</v>
      </c>
      <c r="E46" s="38">
        <f t="shared" si="12"/>
        <v>0</v>
      </c>
      <c r="F46" s="38">
        <f t="shared" si="12"/>
        <v>0</v>
      </c>
      <c r="G46" s="38">
        <f t="shared" si="12"/>
        <v>0</v>
      </c>
      <c r="H46" s="38">
        <f t="shared" si="12"/>
        <v>0</v>
      </c>
      <c r="I46" s="38">
        <f t="shared" si="12"/>
        <v>0</v>
      </c>
      <c r="J46" s="38">
        <f t="shared" si="12"/>
        <v>0</v>
      </c>
      <c r="K46" s="38">
        <f t="shared" si="12"/>
        <v>0</v>
      </c>
      <c r="L46" s="38">
        <f t="shared" si="12"/>
        <v>0</v>
      </c>
      <c r="M46" s="38">
        <f t="shared" si="5"/>
        <v>0</v>
      </c>
      <c r="N46" s="38">
        <f t="shared" si="5"/>
        <v>0</v>
      </c>
      <c r="O46" s="38">
        <f t="shared" si="6"/>
        <v>0</v>
      </c>
      <c r="P46" s="38">
        <f t="shared" si="6"/>
        <v>0</v>
      </c>
      <c r="Q46" s="38">
        <f t="shared" si="7"/>
        <v>0</v>
      </c>
      <c r="R46" s="38">
        <f t="shared" si="7"/>
        <v>0</v>
      </c>
      <c r="S46" s="38">
        <f t="shared" si="8"/>
        <v>0</v>
      </c>
      <c r="T46" s="38">
        <f t="shared" si="8"/>
        <v>0</v>
      </c>
      <c r="U46" s="38">
        <f t="shared" si="9"/>
        <v>0</v>
      </c>
      <c r="V46" s="38">
        <f t="shared" si="9"/>
        <v>0</v>
      </c>
      <c r="W46" s="38">
        <f t="shared" si="10"/>
        <v>0</v>
      </c>
      <c r="X46" s="38">
        <f t="shared" si="10"/>
        <v>0</v>
      </c>
      <c r="Y46" s="38">
        <f t="shared" ref="Y46:Z46" si="25">Y17/Y$19*100</f>
        <v>0</v>
      </c>
      <c r="Z46" s="38">
        <f t="shared" si="25"/>
        <v>0</v>
      </c>
    </row>
    <row r="47" spans="1:26" s="39" customFormat="1" ht="18" customHeight="1">
      <c r="A47" s="22" t="s">
        <v>113</v>
      </c>
      <c r="B47" s="38" t="e">
        <f t="shared" si="12"/>
        <v>#DIV/0!</v>
      </c>
      <c r="C47" s="38" t="e">
        <f t="shared" si="12"/>
        <v>#DIV/0!</v>
      </c>
      <c r="D47" s="38">
        <f t="shared" si="12"/>
        <v>0</v>
      </c>
      <c r="E47" s="38">
        <f t="shared" si="12"/>
        <v>0</v>
      </c>
      <c r="F47" s="38">
        <f t="shared" si="12"/>
        <v>0</v>
      </c>
      <c r="G47" s="38">
        <f t="shared" si="12"/>
        <v>0</v>
      </c>
      <c r="H47" s="38">
        <f t="shared" si="12"/>
        <v>0</v>
      </c>
      <c r="I47" s="38">
        <f t="shared" si="12"/>
        <v>0</v>
      </c>
      <c r="J47" s="38">
        <f t="shared" si="12"/>
        <v>0</v>
      </c>
      <c r="K47" s="38">
        <f t="shared" si="12"/>
        <v>0</v>
      </c>
      <c r="L47" s="38">
        <f t="shared" si="12"/>
        <v>0</v>
      </c>
      <c r="M47" s="38">
        <f t="shared" si="5"/>
        <v>0</v>
      </c>
      <c r="N47" s="38">
        <f t="shared" si="5"/>
        <v>0</v>
      </c>
      <c r="O47" s="38">
        <f t="shared" si="6"/>
        <v>0</v>
      </c>
      <c r="P47" s="38">
        <f t="shared" si="6"/>
        <v>0</v>
      </c>
      <c r="Q47" s="38">
        <f t="shared" si="7"/>
        <v>0</v>
      </c>
      <c r="R47" s="38">
        <f t="shared" si="7"/>
        <v>0</v>
      </c>
      <c r="S47" s="38">
        <f t="shared" si="8"/>
        <v>0</v>
      </c>
      <c r="T47" s="38">
        <f t="shared" si="8"/>
        <v>0</v>
      </c>
      <c r="U47" s="38">
        <f t="shared" si="9"/>
        <v>0</v>
      </c>
      <c r="V47" s="38">
        <f t="shared" si="9"/>
        <v>0</v>
      </c>
      <c r="W47" s="38">
        <f t="shared" si="10"/>
        <v>0</v>
      </c>
      <c r="X47" s="38">
        <f t="shared" si="10"/>
        <v>0</v>
      </c>
      <c r="Y47" s="38">
        <f t="shared" ref="Y47:Z47" si="26">Y18/Y$19*100</f>
        <v>0</v>
      </c>
      <c r="Z47" s="38">
        <f t="shared" si="26"/>
        <v>0</v>
      </c>
    </row>
    <row r="48" spans="1:26" s="39" customFormat="1" ht="18" customHeight="1">
      <c r="A48" s="22" t="s">
        <v>115</v>
      </c>
      <c r="B48" s="38" t="e">
        <f t="shared" ref="B48:L48" si="27">SUM(B33:B47)</f>
        <v>#DIV/0!</v>
      </c>
      <c r="C48" s="35" t="e">
        <f t="shared" si="27"/>
        <v>#DIV/0!</v>
      </c>
      <c r="D48" s="35">
        <f t="shared" si="27"/>
        <v>99.999999999999986</v>
      </c>
      <c r="E48" s="35">
        <f t="shared" si="27"/>
        <v>100.00000000000001</v>
      </c>
      <c r="F48" s="35">
        <f t="shared" si="27"/>
        <v>100</v>
      </c>
      <c r="G48" s="35">
        <f t="shared" si="27"/>
        <v>100</v>
      </c>
      <c r="H48" s="35">
        <f t="shared" si="27"/>
        <v>100</v>
      </c>
      <c r="I48" s="35">
        <f t="shared" si="27"/>
        <v>100</v>
      </c>
      <c r="J48" s="35">
        <f t="shared" si="27"/>
        <v>100.00000000000001</v>
      </c>
      <c r="K48" s="35">
        <f t="shared" si="27"/>
        <v>100.00000000000001</v>
      </c>
      <c r="L48" s="35">
        <f t="shared" si="27"/>
        <v>100</v>
      </c>
      <c r="M48" s="35">
        <f t="shared" ref="M48:U48" si="28">SUM(M33:M47)</f>
        <v>100</v>
      </c>
      <c r="N48" s="35">
        <f t="shared" si="28"/>
        <v>100.00000000000001</v>
      </c>
      <c r="O48" s="35">
        <f t="shared" si="28"/>
        <v>99.999999999999986</v>
      </c>
      <c r="P48" s="35">
        <f t="shared" si="28"/>
        <v>100</v>
      </c>
      <c r="Q48" s="35">
        <f t="shared" si="28"/>
        <v>100</v>
      </c>
      <c r="R48" s="35">
        <f t="shared" si="28"/>
        <v>100</v>
      </c>
      <c r="S48" s="35">
        <f t="shared" si="28"/>
        <v>100</v>
      </c>
      <c r="T48" s="35">
        <f t="shared" si="28"/>
        <v>100</v>
      </c>
      <c r="U48" s="35">
        <f t="shared" si="28"/>
        <v>100</v>
      </c>
      <c r="V48" s="35">
        <f>SUM(V33:V47)</f>
        <v>100.00000000000001</v>
      </c>
      <c r="W48" s="35">
        <f>SUM(W33:W47)</f>
        <v>99.999999999999986</v>
      </c>
      <c r="X48" s="35">
        <f>SUM(X33:X47)</f>
        <v>100</v>
      </c>
      <c r="Y48" s="35">
        <f t="shared" ref="Y48:Z48" si="29">SUM(Y33:Y47)</f>
        <v>100</v>
      </c>
      <c r="Z48" s="35">
        <f t="shared" si="29"/>
        <v>100</v>
      </c>
    </row>
    <row r="49" spans="10:11" s="39" customFormat="1" ht="18" customHeight="1">
      <c r="J49" s="40"/>
      <c r="K49" s="40"/>
    </row>
    <row r="50" spans="10:11" s="39" customFormat="1" ht="18" customHeight="1">
      <c r="J50" s="40"/>
      <c r="K50" s="40"/>
    </row>
    <row r="51" spans="10:11" s="39" customFormat="1" ht="18" customHeight="1">
      <c r="J51" s="40"/>
      <c r="K51" s="40"/>
    </row>
    <row r="52" spans="10:11" s="39" customFormat="1" ht="18" customHeight="1">
      <c r="J52" s="40"/>
      <c r="K52" s="40"/>
    </row>
    <row r="53" spans="10:11" s="39" customFormat="1" ht="18" customHeight="1">
      <c r="J53" s="40"/>
      <c r="K53" s="40"/>
    </row>
    <row r="54" spans="10:11" s="39" customFormat="1" ht="18" customHeight="1">
      <c r="J54" s="40"/>
      <c r="K54" s="40"/>
    </row>
    <row r="55" spans="10:11" s="39" customFormat="1" ht="18" customHeight="1">
      <c r="J55" s="40"/>
      <c r="K55" s="40"/>
    </row>
    <row r="56" spans="10:11" s="39" customFormat="1" ht="18" customHeight="1">
      <c r="J56" s="40"/>
      <c r="K56" s="40"/>
    </row>
    <row r="57" spans="10:11" s="39" customFormat="1" ht="18" customHeight="1">
      <c r="J57" s="40"/>
      <c r="K57" s="40"/>
    </row>
    <row r="58" spans="10:11" s="39" customFormat="1" ht="18" customHeight="1">
      <c r="J58" s="40"/>
      <c r="K58" s="40"/>
    </row>
    <row r="59" spans="10:11" s="39" customFormat="1" ht="18" customHeight="1">
      <c r="J59" s="40"/>
      <c r="K59" s="40"/>
    </row>
    <row r="60" spans="10:11" s="39" customFormat="1" ht="18" customHeight="1">
      <c r="J60" s="40"/>
      <c r="K60" s="40"/>
    </row>
    <row r="61" spans="10:11" s="39" customFormat="1" ht="18" customHeight="1">
      <c r="J61" s="40"/>
      <c r="K61" s="40"/>
    </row>
    <row r="62" spans="10:11" s="39" customFormat="1" ht="18" customHeight="1">
      <c r="J62" s="40"/>
      <c r="K62" s="40"/>
    </row>
    <row r="63" spans="10:11" s="39" customFormat="1" ht="18" customHeight="1">
      <c r="J63" s="40"/>
      <c r="K63" s="40"/>
    </row>
    <row r="64" spans="10:11" s="39" customFormat="1" ht="18" customHeight="1">
      <c r="J64" s="40"/>
      <c r="K64" s="40"/>
    </row>
    <row r="65" spans="10:11" s="39" customFormat="1" ht="18" customHeight="1">
      <c r="J65" s="40"/>
      <c r="K65" s="40"/>
    </row>
    <row r="66" spans="10:11" s="39" customFormat="1" ht="18" customHeight="1">
      <c r="J66" s="40"/>
      <c r="K66" s="40"/>
    </row>
    <row r="67" spans="10:11" s="39" customFormat="1" ht="18" customHeight="1">
      <c r="J67" s="40"/>
      <c r="K67" s="40"/>
    </row>
    <row r="68" spans="10:11" s="39" customFormat="1" ht="18" customHeight="1">
      <c r="J68" s="40"/>
      <c r="K68" s="40"/>
    </row>
    <row r="69" spans="10:11" s="39" customFormat="1" ht="18" customHeight="1">
      <c r="J69" s="40"/>
      <c r="K69" s="40"/>
    </row>
    <row r="70" spans="10:11" s="39" customFormat="1" ht="18" customHeight="1">
      <c r="J70" s="40"/>
      <c r="K70" s="40"/>
    </row>
    <row r="71" spans="10:11" s="39" customFormat="1" ht="18" customHeight="1">
      <c r="J71" s="40"/>
      <c r="K71" s="40"/>
    </row>
    <row r="72" spans="10:11" s="39" customFormat="1" ht="18" customHeight="1">
      <c r="J72" s="40"/>
      <c r="K72" s="40"/>
    </row>
    <row r="73" spans="10:11" s="39" customFormat="1" ht="18" customHeight="1">
      <c r="J73" s="40"/>
      <c r="K73" s="40"/>
    </row>
    <row r="74" spans="10:11" s="39" customFormat="1" ht="18" customHeight="1">
      <c r="J74" s="40"/>
      <c r="K74" s="40"/>
    </row>
    <row r="75" spans="10:11" s="39" customFormat="1" ht="18" customHeight="1">
      <c r="J75" s="40"/>
      <c r="K75" s="40"/>
    </row>
    <row r="76" spans="10:11" s="39" customFormat="1" ht="18" customHeight="1">
      <c r="J76" s="40"/>
      <c r="K76" s="40"/>
    </row>
    <row r="77" spans="10:11" s="39" customFormat="1" ht="18" customHeight="1">
      <c r="J77" s="40"/>
      <c r="K77" s="40"/>
    </row>
    <row r="78" spans="10:11" s="39" customFormat="1" ht="18" customHeight="1">
      <c r="J78" s="40"/>
      <c r="K78" s="40"/>
    </row>
    <row r="79" spans="10:11" s="39" customFormat="1" ht="18" customHeight="1">
      <c r="J79" s="40"/>
      <c r="K79" s="40"/>
    </row>
    <row r="80" spans="10:11" s="39" customFormat="1" ht="18" customHeight="1">
      <c r="J80" s="40"/>
      <c r="K80" s="40"/>
    </row>
    <row r="81" spans="10:11" s="39" customFormat="1" ht="18" customHeight="1">
      <c r="J81" s="40"/>
      <c r="K81" s="40"/>
    </row>
    <row r="82" spans="10:11" s="39" customFormat="1" ht="18" customHeight="1">
      <c r="J82" s="40"/>
      <c r="K82" s="40"/>
    </row>
    <row r="83" spans="10:11" s="39" customFormat="1" ht="18" customHeight="1">
      <c r="J83" s="40"/>
      <c r="K83" s="40"/>
    </row>
    <row r="84" spans="10:11" s="39" customFormat="1" ht="18" customHeight="1">
      <c r="J84" s="40"/>
      <c r="K84" s="40"/>
    </row>
    <row r="85" spans="10:11" s="39" customFormat="1" ht="18" customHeight="1">
      <c r="J85" s="40"/>
      <c r="K85" s="40"/>
    </row>
    <row r="86" spans="10:11" s="39" customFormat="1" ht="18" customHeight="1">
      <c r="J86" s="40"/>
      <c r="K86" s="40"/>
    </row>
    <row r="87" spans="10:11" s="39" customFormat="1" ht="18" customHeight="1">
      <c r="J87" s="40"/>
      <c r="K87" s="40"/>
    </row>
    <row r="88" spans="10:11" s="39" customFormat="1" ht="18" customHeight="1">
      <c r="J88" s="40"/>
      <c r="K88" s="40"/>
    </row>
    <row r="89" spans="10:11" s="39" customFormat="1" ht="18" customHeight="1">
      <c r="J89" s="40"/>
      <c r="K89" s="40"/>
    </row>
    <row r="90" spans="10:11" s="39" customFormat="1" ht="18" customHeight="1">
      <c r="J90" s="40"/>
      <c r="K90" s="40"/>
    </row>
    <row r="91" spans="10:11" s="39" customFormat="1" ht="18" customHeight="1">
      <c r="J91" s="40"/>
      <c r="K91" s="40"/>
    </row>
    <row r="92" spans="10:11" s="39" customFormat="1" ht="18" customHeight="1">
      <c r="J92" s="40"/>
      <c r="K92" s="40"/>
    </row>
    <row r="93" spans="10:11" s="39" customFormat="1" ht="18" customHeight="1">
      <c r="J93" s="40"/>
      <c r="K93" s="40"/>
    </row>
    <row r="94" spans="10:11" s="39" customFormat="1" ht="18" customHeight="1">
      <c r="J94" s="40"/>
      <c r="K94" s="40"/>
    </row>
    <row r="95" spans="10:11" s="39" customFormat="1" ht="18" customHeight="1">
      <c r="J95" s="40"/>
      <c r="K95" s="40"/>
    </row>
    <row r="96" spans="10:11" s="39" customFormat="1" ht="18" customHeight="1">
      <c r="J96" s="40"/>
      <c r="K96" s="40"/>
    </row>
    <row r="97" spans="10:11" s="39" customFormat="1" ht="18" customHeight="1">
      <c r="J97" s="40"/>
      <c r="K97" s="40"/>
    </row>
    <row r="98" spans="10:11" s="39" customFormat="1" ht="18" customHeight="1">
      <c r="J98" s="40"/>
      <c r="K98" s="40"/>
    </row>
    <row r="99" spans="10:11" s="39" customFormat="1" ht="18" customHeight="1">
      <c r="J99" s="40"/>
      <c r="K99" s="40"/>
    </row>
    <row r="100" spans="10:11" s="39" customFormat="1" ht="18" customHeight="1">
      <c r="J100" s="40"/>
      <c r="K100" s="40"/>
    </row>
    <row r="101" spans="10:11" s="39" customFormat="1" ht="18" customHeight="1">
      <c r="J101" s="40"/>
      <c r="K101" s="40"/>
    </row>
    <row r="102" spans="10:11" s="39" customFormat="1" ht="18" customHeight="1">
      <c r="J102" s="40"/>
      <c r="K102" s="40"/>
    </row>
    <row r="103" spans="10:11" s="39" customFormat="1" ht="18" customHeight="1">
      <c r="J103" s="40"/>
      <c r="K103" s="40"/>
    </row>
    <row r="104" spans="10:11" s="39" customFormat="1" ht="18" customHeight="1">
      <c r="J104" s="40"/>
      <c r="K104" s="40"/>
    </row>
    <row r="105" spans="10:11" s="39" customFormat="1" ht="18" customHeight="1">
      <c r="J105" s="40"/>
      <c r="K105" s="40"/>
    </row>
    <row r="106" spans="10:11" s="39" customFormat="1" ht="18" customHeight="1">
      <c r="J106" s="40"/>
      <c r="K106" s="40"/>
    </row>
    <row r="107" spans="10:11" s="39" customFormat="1" ht="18" customHeight="1">
      <c r="J107" s="40"/>
      <c r="K107" s="40"/>
    </row>
    <row r="108" spans="10:11" s="39" customFormat="1" ht="18" customHeight="1">
      <c r="J108" s="40"/>
      <c r="K108" s="40"/>
    </row>
    <row r="109" spans="10:11" s="39" customFormat="1" ht="18" customHeight="1">
      <c r="J109" s="40"/>
      <c r="K109" s="40"/>
    </row>
    <row r="110" spans="10:11" s="39" customFormat="1" ht="18" customHeight="1">
      <c r="J110" s="40"/>
      <c r="K110" s="40"/>
    </row>
    <row r="111" spans="10:11" s="39" customFormat="1" ht="18" customHeight="1">
      <c r="J111" s="40"/>
      <c r="K111" s="40"/>
    </row>
    <row r="112" spans="10:11" s="39" customFormat="1" ht="18" customHeight="1">
      <c r="J112" s="40"/>
      <c r="K112" s="40"/>
    </row>
    <row r="113" spans="10:11" s="39" customFormat="1" ht="18" customHeight="1">
      <c r="J113" s="40"/>
      <c r="K113" s="40"/>
    </row>
    <row r="114" spans="10:11" s="39" customFormat="1" ht="18" customHeight="1">
      <c r="J114" s="40"/>
      <c r="K114" s="40"/>
    </row>
    <row r="115" spans="10:11" s="39" customFormat="1" ht="18" customHeight="1">
      <c r="J115" s="40"/>
      <c r="K115" s="40"/>
    </row>
    <row r="116" spans="10:11" s="39" customFormat="1" ht="18" customHeight="1">
      <c r="J116" s="40"/>
      <c r="K116" s="40"/>
    </row>
    <row r="117" spans="10:11" s="39" customFormat="1" ht="18" customHeight="1">
      <c r="J117" s="40"/>
      <c r="K117" s="40"/>
    </row>
    <row r="118" spans="10:11" s="39" customFormat="1" ht="18" customHeight="1">
      <c r="J118" s="40"/>
      <c r="K118" s="40"/>
    </row>
    <row r="119" spans="10:11" s="39" customFormat="1" ht="18" customHeight="1">
      <c r="J119" s="40"/>
      <c r="K119" s="40"/>
    </row>
    <row r="120" spans="10:11" s="39" customFormat="1" ht="18" customHeight="1">
      <c r="J120" s="40"/>
      <c r="K120" s="40"/>
    </row>
    <row r="121" spans="10:11" s="39" customFormat="1" ht="18" customHeight="1">
      <c r="J121" s="40"/>
      <c r="K121" s="40"/>
    </row>
    <row r="122" spans="10:11" s="39" customFormat="1" ht="18" customHeight="1">
      <c r="J122" s="40"/>
      <c r="K122" s="40"/>
    </row>
    <row r="123" spans="10:11" s="39" customFormat="1" ht="18" customHeight="1">
      <c r="J123" s="40"/>
      <c r="K123" s="40"/>
    </row>
    <row r="124" spans="10:11" s="39" customFormat="1" ht="18" customHeight="1">
      <c r="J124" s="40"/>
      <c r="K124" s="40"/>
    </row>
    <row r="125" spans="10:11" s="39" customFormat="1" ht="18" customHeight="1">
      <c r="J125" s="40"/>
      <c r="K125" s="40"/>
    </row>
    <row r="126" spans="10:11" s="39" customFormat="1" ht="18" customHeight="1">
      <c r="J126" s="40"/>
      <c r="K126" s="40"/>
    </row>
    <row r="127" spans="10:11" s="39" customFormat="1" ht="18" customHeight="1">
      <c r="J127" s="40"/>
      <c r="K127" s="40"/>
    </row>
    <row r="128" spans="10:11" s="39" customFormat="1" ht="18" customHeight="1">
      <c r="J128" s="40"/>
      <c r="K128" s="40"/>
    </row>
    <row r="129" spans="10:11" s="39" customFormat="1" ht="18" customHeight="1">
      <c r="J129" s="40"/>
      <c r="K129" s="40"/>
    </row>
    <row r="130" spans="10:11" s="39" customFormat="1" ht="18" customHeight="1">
      <c r="J130" s="40"/>
      <c r="K130" s="40"/>
    </row>
    <row r="131" spans="10:11" s="39" customFormat="1" ht="18" customHeight="1">
      <c r="J131" s="40"/>
      <c r="K131" s="40"/>
    </row>
    <row r="132" spans="10:11" s="39" customFormat="1" ht="18" customHeight="1">
      <c r="J132" s="40"/>
      <c r="K132" s="40"/>
    </row>
    <row r="133" spans="10:11" s="39" customFormat="1" ht="18" customHeight="1">
      <c r="J133" s="40"/>
      <c r="K133" s="40"/>
    </row>
    <row r="134" spans="10:11" s="39" customFormat="1" ht="18" customHeight="1">
      <c r="J134" s="40"/>
      <c r="K134" s="40"/>
    </row>
    <row r="135" spans="10:11" s="39" customFormat="1" ht="18" customHeight="1">
      <c r="J135" s="40"/>
      <c r="K135" s="40"/>
    </row>
    <row r="136" spans="10:11" s="39" customFormat="1" ht="18" customHeight="1">
      <c r="J136" s="40"/>
      <c r="K136" s="40"/>
    </row>
    <row r="137" spans="10:11" s="39" customFormat="1" ht="18" customHeight="1">
      <c r="J137" s="40"/>
      <c r="K137" s="40"/>
    </row>
    <row r="138" spans="10:11" s="39" customFormat="1" ht="18" customHeight="1">
      <c r="J138" s="40"/>
      <c r="K138" s="40"/>
    </row>
    <row r="139" spans="10:11" s="39" customFormat="1" ht="18" customHeight="1">
      <c r="J139" s="40"/>
      <c r="K139" s="40"/>
    </row>
    <row r="140" spans="10:11" s="39" customFormat="1" ht="18" customHeight="1">
      <c r="J140" s="40"/>
      <c r="K140" s="40"/>
    </row>
    <row r="141" spans="10:11" s="39" customFormat="1" ht="18" customHeight="1">
      <c r="J141" s="40"/>
      <c r="K141" s="40"/>
    </row>
    <row r="142" spans="10:11" s="39" customFormat="1" ht="18" customHeight="1">
      <c r="J142" s="40"/>
      <c r="K142" s="40"/>
    </row>
    <row r="143" spans="10:11" s="39" customFormat="1" ht="18" customHeight="1">
      <c r="J143" s="40"/>
      <c r="K143" s="40"/>
    </row>
    <row r="144" spans="10:11" s="39" customFormat="1" ht="18" customHeight="1">
      <c r="J144" s="40"/>
      <c r="K144" s="40"/>
    </row>
    <row r="145" spans="10:11" s="39" customFormat="1" ht="18" customHeight="1">
      <c r="J145" s="40"/>
      <c r="K145" s="40"/>
    </row>
    <row r="146" spans="10:11" s="39" customFormat="1" ht="18" customHeight="1">
      <c r="J146" s="40"/>
      <c r="K146" s="40"/>
    </row>
    <row r="147" spans="10:11" s="39" customFormat="1" ht="18" customHeight="1">
      <c r="J147" s="40"/>
      <c r="K147" s="40"/>
    </row>
    <row r="148" spans="10:11" s="39" customFormat="1" ht="18" customHeight="1">
      <c r="J148" s="40"/>
      <c r="K148" s="40"/>
    </row>
    <row r="149" spans="10:11" s="39" customFormat="1" ht="18" customHeight="1">
      <c r="J149" s="40"/>
      <c r="K149" s="40"/>
    </row>
    <row r="150" spans="10:11" s="39" customFormat="1" ht="18" customHeight="1">
      <c r="J150" s="40"/>
      <c r="K150" s="40"/>
    </row>
    <row r="151" spans="10:11" s="39" customFormat="1" ht="18" customHeight="1">
      <c r="J151" s="40"/>
      <c r="K151" s="40"/>
    </row>
    <row r="152" spans="10:11" s="39" customFormat="1" ht="18" customHeight="1">
      <c r="J152" s="40"/>
      <c r="K152" s="40"/>
    </row>
    <row r="153" spans="10:11" s="39" customFormat="1" ht="18" customHeight="1">
      <c r="J153" s="40"/>
      <c r="K153" s="40"/>
    </row>
    <row r="154" spans="10:11" s="39" customFormat="1" ht="18" customHeight="1">
      <c r="J154" s="40"/>
      <c r="K154" s="40"/>
    </row>
    <row r="155" spans="10:11" s="39" customFormat="1" ht="18" customHeight="1">
      <c r="J155" s="40"/>
      <c r="K155" s="40"/>
    </row>
    <row r="156" spans="10:11" s="39" customFormat="1" ht="18" customHeight="1">
      <c r="J156" s="40"/>
      <c r="K156" s="40"/>
    </row>
    <row r="157" spans="10:11" s="39" customFormat="1" ht="18" customHeight="1">
      <c r="J157" s="40"/>
      <c r="K157" s="40"/>
    </row>
    <row r="158" spans="10:11" s="39" customFormat="1" ht="18" customHeight="1">
      <c r="J158" s="40"/>
      <c r="K158" s="40"/>
    </row>
    <row r="159" spans="10:11" s="39" customFormat="1" ht="18" customHeight="1">
      <c r="J159" s="40"/>
      <c r="K159" s="40"/>
    </row>
    <row r="160" spans="10:11" s="39" customFormat="1" ht="18" customHeight="1">
      <c r="J160" s="40"/>
      <c r="K160" s="40"/>
    </row>
    <row r="161" spans="10:11" s="39" customFormat="1" ht="18" customHeight="1">
      <c r="J161" s="40"/>
      <c r="K161" s="40"/>
    </row>
    <row r="162" spans="10:11" s="39" customFormat="1" ht="18" customHeight="1">
      <c r="J162" s="40"/>
      <c r="K162" s="40"/>
    </row>
    <row r="163" spans="10:11" s="39" customFormat="1" ht="18" customHeight="1">
      <c r="J163" s="40"/>
      <c r="K163" s="40"/>
    </row>
    <row r="164" spans="10:11" s="39" customFormat="1" ht="18" customHeight="1">
      <c r="J164" s="40"/>
      <c r="K164" s="40"/>
    </row>
    <row r="165" spans="10:11" s="39" customFormat="1" ht="18" customHeight="1">
      <c r="J165" s="40"/>
      <c r="K165" s="40"/>
    </row>
    <row r="166" spans="10:11" s="39" customFormat="1" ht="18" customHeight="1">
      <c r="J166" s="40"/>
      <c r="K166" s="40"/>
    </row>
    <row r="167" spans="10:11" s="39" customFormat="1" ht="18" customHeight="1">
      <c r="J167" s="40"/>
      <c r="K167" s="40"/>
    </row>
    <row r="168" spans="10:11" s="39" customFormat="1" ht="18" customHeight="1">
      <c r="J168" s="40"/>
      <c r="K168" s="40"/>
    </row>
    <row r="169" spans="10:11" s="39" customFormat="1" ht="18" customHeight="1">
      <c r="J169" s="40"/>
      <c r="K169" s="40"/>
    </row>
    <row r="170" spans="10:11" s="39" customFormat="1" ht="18" customHeight="1">
      <c r="J170" s="40"/>
      <c r="K170" s="40"/>
    </row>
    <row r="171" spans="10:11" s="39" customFormat="1" ht="18" customHeight="1">
      <c r="J171" s="40"/>
      <c r="K171" s="40"/>
    </row>
    <row r="172" spans="10:11" s="39" customFormat="1" ht="18" customHeight="1">
      <c r="J172" s="40"/>
      <c r="K172" s="40"/>
    </row>
    <row r="173" spans="10:11" s="39" customFormat="1" ht="18" customHeight="1">
      <c r="J173" s="40"/>
      <c r="K173" s="40"/>
    </row>
    <row r="174" spans="10:11" s="39" customFormat="1" ht="18" customHeight="1">
      <c r="J174" s="40"/>
      <c r="K174" s="40"/>
    </row>
    <row r="175" spans="10:11" s="39" customFormat="1" ht="18" customHeight="1">
      <c r="J175" s="40"/>
      <c r="K175" s="40"/>
    </row>
    <row r="176" spans="10:11" s="39" customFormat="1" ht="18" customHeight="1">
      <c r="J176" s="40"/>
      <c r="K176" s="40"/>
    </row>
    <row r="177" spans="10:11" s="39" customFormat="1" ht="18" customHeight="1">
      <c r="J177" s="40"/>
      <c r="K177" s="40"/>
    </row>
    <row r="178" spans="10:11" s="39" customFormat="1" ht="18" customHeight="1">
      <c r="J178" s="40"/>
      <c r="K178" s="40"/>
    </row>
    <row r="179" spans="10:11" s="39" customFormat="1" ht="18" customHeight="1">
      <c r="J179" s="40"/>
      <c r="K179" s="40"/>
    </row>
    <row r="180" spans="10:11" s="39" customFormat="1" ht="18" customHeight="1">
      <c r="J180" s="40"/>
      <c r="K180" s="40"/>
    </row>
    <row r="181" spans="10:11" s="39" customFormat="1" ht="18" customHeight="1">
      <c r="J181" s="40"/>
      <c r="K181" s="40"/>
    </row>
    <row r="182" spans="10:11" s="39" customFormat="1" ht="18" customHeight="1">
      <c r="J182" s="40"/>
      <c r="K182" s="40"/>
    </row>
    <row r="183" spans="10:11" s="39" customFormat="1" ht="18" customHeight="1">
      <c r="J183" s="40"/>
      <c r="K183" s="40"/>
    </row>
    <row r="184" spans="10:11" s="39" customFormat="1" ht="18" customHeight="1">
      <c r="J184" s="40"/>
      <c r="K184" s="40"/>
    </row>
    <row r="185" spans="10:11" s="39" customFormat="1" ht="18" customHeight="1">
      <c r="J185" s="40"/>
      <c r="K185" s="40"/>
    </row>
    <row r="186" spans="10:11" s="39" customFormat="1" ht="18" customHeight="1">
      <c r="J186" s="40"/>
      <c r="K186" s="40"/>
    </row>
    <row r="187" spans="10:11" s="39" customFormat="1" ht="18" customHeight="1">
      <c r="J187" s="40"/>
      <c r="K187" s="40"/>
    </row>
    <row r="188" spans="10:11" s="39" customFormat="1" ht="18" customHeight="1">
      <c r="J188" s="40"/>
      <c r="K188" s="40"/>
    </row>
    <row r="189" spans="10:11" s="39" customFormat="1" ht="18" customHeight="1">
      <c r="J189" s="40"/>
      <c r="K189" s="40"/>
    </row>
    <row r="190" spans="10:11" s="39" customFormat="1" ht="18" customHeight="1">
      <c r="J190" s="40"/>
      <c r="K190" s="40"/>
    </row>
    <row r="191" spans="10:11" s="39" customFormat="1" ht="18" customHeight="1">
      <c r="J191" s="40"/>
      <c r="K191" s="40"/>
    </row>
    <row r="192" spans="10:11" s="39" customFormat="1" ht="18" customHeight="1">
      <c r="J192" s="40"/>
      <c r="K192" s="40"/>
    </row>
    <row r="193" spans="10:11" s="39" customFormat="1" ht="18" customHeight="1">
      <c r="J193" s="40"/>
      <c r="K193" s="40"/>
    </row>
    <row r="194" spans="10:11" s="39" customFormat="1" ht="18" customHeight="1">
      <c r="J194" s="40"/>
      <c r="K194" s="40"/>
    </row>
    <row r="195" spans="10:11" s="39" customFormat="1" ht="18" customHeight="1">
      <c r="J195" s="40"/>
      <c r="K195" s="40"/>
    </row>
    <row r="196" spans="10:11" s="39" customFormat="1" ht="18" customHeight="1">
      <c r="J196" s="40"/>
      <c r="K196" s="40"/>
    </row>
    <row r="197" spans="10:11" s="39" customFormat="1" ht="18" customHeight="1">
      <c r="J197" s="40"/>
      <c r="K197" s="40"/>
    </row>
    <row r="198" spans="10:11" s="39" customFormat="1" ht="18" customHeight="1">
      <c r="J198" s="40"/>
      <c r="K198" s="40"/>
    </row>
    <row r="199" spans="10:11" s="39" customFormat="1" ht="18" customHeight="1">
      <c r="J199" s="40"/>
      <c r="K199" s="40"/>
    </row>
    <row r="200" spans="10:11" s="39" customFormat="1" ht="18" customHeight="1">
      <c r="J200" s="40"/>
      <c r="K200" s="40"/>
    </row>
    <row r="201" spans="10:11" s="39" customFormat="1" ht="18" customHeight="1">
      <c r="J201" s="40"/>
      <c r="K201" s="40"/>
    </row>
    <row r="202" spans="10:11" s="39" customFormat="1" ht="18" customHeight="1">
      <c r="J202" s="40"/>
      <c r="K202" s="40"/>
    </row>
    <row r="203" spans="10:11" s="39" customFormat="1" ht="18" customHeight="1">
      <c r="J203" s="40"/>
      <c r="K203" s="40"/>
    </row>
    <row r="204" spans="10:11" s="39" customFormat="1" ht="18" customHeight="1">
      <c r="J204" s="40"/>
      <c r="K204" s="40"/>
    </row>
    <row r="205" spans="10:11" s="39" customFormat="1" ht="18" customHeight="1">
      <c r="J205" s="40"/>
      <c r="K205" s="40"/>
    </row>
    <row r="206" spans="10:11" s="39" customFormat="1" ht="18" customHeight="1">
      <c r="J206" s="40"/>
      <c r="K206" s="40"/>
    </row>
    <row r="207" spans="10:11" s="39" customFormat="1" ht="18" customHeight="1">
      <c r="J207" s="40"/>
      <c r="K207" s="40"/>
    </row>
    <row r="208" spans="10:11" s="39" customFormat="1" ht="18" customHeight="1">
      <c r="J208" s="40"/>
      <c r="K208" s="40"/>
    </row>
    <row r="209" spans="10:11" s="39" customFormat="1" ht="18" customHeight="1">
      <c r="J209" s="40"/>
      <c r="K209" s="40"/>
    </row>
    <row r="210" spans="10:11" s="39" customFormat="1" ht="18" customHeight="1">
      <c r="J210" s="40"/>
      <c r="K210" s="40"/>
    </row>
    <row r="211" spans="10:11" s="39" customFormat="1" ht="18" customHeight="1">
      <c r="J211" s="40"/>
      <c r="K211" s="40"/>
    </row>
    <row r="212" spans="10:11" s="39" customFormat="1" ht="18" customHeight="1">
      <c r="J212" s="40"/>
      <c r="K212" s="40"/>
    </row>
    <row r="213" spans="10:11" s="39" customFormat="1" ht="18" customHeight="1">
      <c r="J213" s="40"/>
      <c r="K213" s="40"/>
    </row>
    <row r="214" spans="10:11" s="39" customFormat="1" ht="18" customHeight="1">
      <c r="J214" s="40"/>
      <c r="K214" s="40"/>
    </row>
    <row r="215" spans="10:11" s="39" customFormat="1" ht="18" customHeight="1">
      <c r="J215" s="40"/>
      <c r="K215" s="40"/>
    </row>
    <row r="216" spans="10:11" s="39" customFormat="1" ht="18" customHeight="1">
      <c r="J216" s="40"/>
      <c r="K216" s="40"/>
    </row>
    <row r="217" spans="10:11" s="39" customFormat="1" ht="18" customHeight="1">
      <c r="J217" s="40"/>
      <c r="K217" s="40"/>
    </row>
    <row r="218" spans="10:11" s="39" customFormat="1" ht="18" customHeight="1">
      <c r="J218" s="40"/>
      <c r="K218" s="40"/>
    </row>
    <row r="219" spans="10:11" s="39" customFormat="1" ht="18" customHeight="1">
      <c r="J219" s="40"/>
      <c r="K219" s="40"/>
    </row>
    <row r="220" spans="10:11" s="39" customFormat="1" ht="18" customHeight="1">
      <c r="J220" s="40"/>
      <c r="K220" s="40"/>
    </row>
    <row r="221" spans="10:11" s="39" customFormat="1" ht="18" customHeight="1">
      <c r="J221" s="40"/>
      <c r="K221" s="40"/>
    </row>
    <row r="222" spans="10:11" s="39" customFormat="1" ht="18" customHeight="1">
      <c r="J222" s="40"/>
      <c r="K222" s="40"/>
    </row>
    <row r="223" spans="10:11" s="39" customFormat="1" ht="18" customHeight="1">
      <c r="J223" s="40"/>
      <c r="K223" s="40"/>
    </row>
    <row r="224" spans="10:11" s="39" customFormat="1" ht="18" customHeight="1">
      <c r="J224" s="40"/>
      <c r="K224" s="40"/>
    </row>
    <row r="225" spans="10:11" s="39" customFormat="1" ht="18" customHeight="1">
      <c r="J225" s="40"/>
      <c r="K225" s="40"/>
    </row>
    <row r="226" spans="10:11" s="39" customFormat="1" ht="18" customHeight="1">
      <c r="J226" s="40"/>
      <c r="K226" s="40"/>
    </row>
    <row r="227" spans="10:11" s="39" customFormat="1" ht="18" customHeight="1">
      <c r="J227" s="40"/>
      <c r="K227" s="40"/>
    </row>
    <row r="228" spans="10:11" s="39" customFormat="1" ht="18" customHeight="1">
      <c r="J228" s="40"/>
      <c r="K228" s="40"/>
    </row>
    <row r="229" spans="10:11" s="39" customFormat="1" ht="18" customHeight="1">
      <c r="J229" s="40"/>
      <c r="K229" s="40"/>
    </row>
    <row r="230" spans="10:11" s="39" customFormat="1">
      <c r="J230" s="40"/>
      <c r="K230" s="40"/>
    </row>
    <row r="231" spans="10:11" s="39" customFormat="1">
      <c r="J231" s="40"/>
      <c r="K231" s="40"/>
    </row>
    <row r="232" spans="10:11" s="39" customFormat="1">
      <c r="J232" s="40"/>
      <c r="K232" s="40"/>
    </row>
    <row r="233" spans="10:11" s="39" customFormat="1">
      <c r="J233" s="40"/>
      <c r="K233" s="40"/>
    </row>
    <row r="234" spans="10:11" s="39" customFormat="1">
      <c r="J234" s="40"/>
      <c r="K234" s="40"/>
    </row>
    <row r="235" spans="10:11" s="39" customFormat="1">
      <c r="J235" s="40"/>
      <c r="K235" s="40"/>
    </row>
    <row r="236" spans="10:11" s="39" customFormat="1">
      <c r="J236" s="40"/>
      <c r="K236" s="40"/>
    </row>
    <row r="237" spans="10:11" s="39" customFormat="1">
      <c r="J237" s="40"/>
      <c r="K237" s="40"/>
    </row>
    <row r="238" spans="10:11" s="39" customFormat="1">
      <c r="J238" s="40"/>
      <c r="K238" s="40"/>
    </row>
    <row r="239" spans="10:11" s="39" customFormat="1">
      <c r="J239" s="40"/>
      <c r="K239" s="40"/>
    </row>
    <row r="240" spans="10:11" s="39" customFormat="1">
      <c r="J240" s="40"/>
      <c r="K240" s="40"/>
    </row>
    <row r="241" spans="10:11" s="39" customFormat="1">
      <c r="J241" s="40"/>
      <c r="K241" s="40"/>
    </row>
    <row r="242" spans="10:11" s="39" customFormat="1">
      <c r="J242" s="40"/>
      <c r="K242" s="40"/>
    </row>
    <row r="243" spans="10:11" s="39" customFormat="1">
      <c r="J243" s="40"/>
      <c r="K243" s="40"/>
    </row>
    <row r="244" spans="10:11" s="39" customFormat="1">
      <c r="J244" s="40"/>
      <c r="K244" s="40"/>
    </row>
    <row r="245" spans="10:11" s="39" customFormat="1">
      <c r="J245" s="40"/>
      <c r="K245" s="40"/>
    </row>
    <row r="246" spans="10:11" s="39" customFormat="1">
      <c r="J246" s="40"/>
      <c r="K246" s="40"/>
    </row>
    <row r="247" spans="10:11" s="39" customFormat="1">
      <c r="J247" s="40"/>
      <c r="K247" s="40"/>
    </row>
    <row r="248" spans="10:11" s="39" customFormat="1">
      <c r="J248" s="40"/>
      <c r="K248" s="40"/>
    </row>
    <row r="249" spans="10:11" s="39" customFormat="1">
      <c r="J249" s="40"/>
      <c r="K249" s="40"/>
    </row>
    <row r="250" spans="10:11" s="39" customFormat="1">
      <c r="J250" s="40"/>
      <c r="K250" s="40"/>
    </row>
    <row r="251" spans="10:11" s="39" customFormat="1">
      <c r="J251" s="40"/>
      <c r="K251" s="40"/>
    </row>
    <row r="252" spans="10:11" s="39" customFormat="1">
      <c r="J252" s="40"/>
      <c r="K252" s="40"/>
    </row>
    <row r="253" spans="10:11" s="39" customFormat="1">
      <c r="J253" s="40"/>
      <c r="K253" s="40"/>
    </row>
    <row r="254" spans="10:11" s="39" customFormat="1">
      <c r="J254" s="40"/>
      <c r="K254" s="40"/>
    </row>
    <row r="255" spans="10:11" s="39" customFormat="1">
      <c r="J255" s="40"/>
      <c r="K255" s="40"/>
    </row>
    <row r="256" spans="10:11" s="39" customFormat="1">
      <c r="J256" s="40"/>
      <c r="K256" s="40"/>
    </row>
    <row r="257" spans="10:11" s="39" customFormat="1">
      <c r="J257" s="40"/>
      <c r="K257" s="40"/>
    </row>
    <row r="258" spans="10:11" s="39" customFormat="1">
      <c r="J258" s="40"/>
      <c r="K258" s="40"/>
    </row>
    <row r="259" spans="10:11" s="39" customFormat="1">
      <c r="J259" s="40"/>
      <c r="K259" s="40"/>
    </row>
    <row r="260" spans="10:11" s="39" customFormat="1">
      <c r="J260" s="40"/>
      <c r="K260" s="40"/>
    </row>
    <row r="261" spans="10:11" s="39" customFormat="1">
      <c r="J261" s="40"/>
      <c r="K261" s="40"/>
    </row>
    <row r="262" spans="10:11" s="39" customFormat="1">
      <c r="J262" s="40"/>
      <c r="K262" s="40"/>
    </row>
    <row r="263" spans="10:11" s="39" customFormat="1">
      <c r="J263" s="40"/>
      <c r="K263" s="40"/>
    </row>
    <row r="264" spans="10:11" s="39" customFormat="1">
      <c r="J264" s="40"/>
      <c r="K264" s="40"/>
    </row>
    <row r="265" spans="10:11" s="39" customFormat="1">
      <c r="J265" s="40"/>
      <c r="K265" s="40"/>
    </row>
    <row r="266" spans="10:11" s="39" customFormat="1">
      <c r="J266" s="40"/>
      <c r="K266" s="40"/>
    </row>
    <row r="267" spans="10:11" s="39" customFormat="1">
      <c r="J267" s="40"/>
      <c r="K267" s="40"/>
    </row>
    <row r="268" spans="10:11" s="39" customFormat="1">
      <c r="J268" s="40"/>
      <c r="K268" s="40"/>
    </row>
    <row r="269" spans="10:11" s="39" customFormat="1">
      <c r="J269" s="40"/>
      <c r="K269" s="40"/>
    </row>
    <row r="270" spans="10:11" s="39" customFormat="1">
      <c r="J270" s="40"/>
      <c r="K270" s="40"/>
    </row>
    <row r="271" spans="10:11" s="39" customFormat="1">
      <c r="J271" s="40"/>
      <c r="K271" s="40"/>
    </row>
    <row r="272" spans="10:11" s="39" customFormat="1">
      <c r="J272" s="40"/>
      <c r="K272" s="40"/>
    </row>
    <row r="273" spans="10:11" s="39" customFormat="1">
      <c r="J273" s="40"/>
      <c r="K273" s="40"/>
    </row>
    <row r="274" spans="10:11" s="39" customFormat="1">
      <c r="J274" s="40"/>
      <c r="K274" s="40"/>
    </row>
    <row r="275" spans="10:11" s="39" customFormat="1">
      <c r="J275" s="40"/>
      <c r="K275" s="40"/>
    </row>
    <row r="276" spans="10:11" s="39" customFormat="1">
      <c r="J276" s="40"/>
      <c r="K276" s="40"/>
    </row>
    <row r="277" spans="10:11" s="39" customFormat="1">
      <c r="J277" s="40"/>
      <c r="K277" s="40"/>
    </row>
    <row r="278" spans="10:11" s="39" customFormat="1">
      <c r="J278" s="40"/>
      <c r="K278" s="40"/>
    </row>
    <row r="279" spans="10:11" s="39" customFormat="1">
      <c r="J279" s="40"/>
      <c r="K279" s="40"/>
    </row>
    <row r="280" spans="10:11" s="39" customFormat="1">
      <c r="J280" s="40"/>
      <c r="K280" s="40"/>
    </row>
    <row r="281" spans="10:11" s="39" customFormat="1">
      <c r="J281" s="40"/>
      <c r="K281" s="40"/>
    </row>
    <row r="282" spans="10:11" s="39" customFormat="1">
      <c r="J282" s="40"/>
      <c r="K282" s="40"/>
    </row>
    <row r="283" spans="10:11" s="39" customFormat="1">
      <c r="J283" s="40"/>
      <c r="K283" s="40"/>
    </row>
    <row r="284" spans="10:11" s="39" customFormat="1">
      <c r="J284" s="40"/>
      <c r="K284" s="40"/>
    </row>
    <row r="285" spans="10:11" s="39" customFormat="1">
      <c r="J285" s="40"/>
      <c r="K285" s="40"/>
    </row>
    <row r="286" spans="10:11" s="39" customFormat="1">
      <c r="J286" s="40"/>
      <c r="K286" s="40"/>
    </row>
    <row r="287" spans="10:11" s="39" customFormat="1">
      <c r="J287" s="40"/>
      <c r="K287" s="40"/>
    </row>
    <row r="288" spans="10:11" s="39" customFormat="1">
      <c r="J288" s="40"/>
      <c r="K288" s="40"/>
    </row>
    <row r="289" spans="10:11" s="39" customFormat="1">
      <c r="J289" s="40"/>
      <c r="K289" s="40"/>
    </row>
    <row r="290" spans="10:11" s="39" customFormat="1">
      <c r="J290" s="40"/>
      <c r="K290" s="40"/>
    </row>
    <row r="291" spans="10:11" s="39" customFormat="1">
      <c r="J291" s="40"/>
      <c r="K291" s="40"/>
    </row>
    <row r="292" spans="10:11" s="39" customFormat="1">
      <c r="J292" s="40"/>
      <c r="K292" s="40"/>
    </row>
    <row r="293" spans="10:11" s="39" customFormat="1">
      <c r="J293" s="40"/>
      <c r="K293" s="40"/>
    </row>
    <row r="294" spans="10:11" s="39" customFormat="1">
      <c r="J294" s="40"/>
      <c r="K294" s="40"/>
    </row>
    <row r="295" spans="10:11" s="39" customFormat="1">
      <c r="J295" s="40"/>
      <c r="K295" s="40"/>
    </row>
    <row r="296" spans="10:11" s="39" customFormat="1">
      <c r="J296" s="40"/>
      <c r="K296" s="40"/>
    </row>
    <row r="297" spans="10:11" s="39" customFormat="1">
      <c r="J297" s="40"/>
      <c r="K297" s="40"/>
    </row>
    <row r="298" spans="10:11" s="39" customFormat="1">
      <c r="J298" s="40"/>
      <c r="K298" s="40"/>
    </row>
    <row r="299" spans="10:11" s="39" customFormat="1">
      <c r="J299" s="40"/>
      <c r="K299" s="40"/>
    </row>
    <row r="300" spans="10:11" s="39" customFormat="1">
      <c r="J300" s="40"/>
      <c r="K300" s="40"/>
    </row>
    <row r="301" spans="10:11" s="39" customFormat="1">
      <c r="J301" s="40"/>
      <c r="K301" s="40"/>
    </row>
    <row r="302" spans="10:11" s="39" customFormat="1">
      <c r="J302" s="40"/>
      <c r="K302" s="40"/>
    </row>
    <row r="303" spans="10:11" s="39" customFormat="1">
      <c r="J303" s="40"/>
      <c r="K303" s="40"/>
    </row>
    <row r="304" spans="10:11" s="39" customFormat="1">
      <c r="J304" s="40"/>
      <c r="K304" s="40"/>
    </row>
    <row r="305" spans="10:11" s="39" customFormat="1">
      <c r="J305" s="40"/>
      <c r="K305" s="40"/>
    </row>
    <row r="306" spans="10:11" s="39" customFormat="1">
      <c r="J306" s="40"/>
      <c r="K306" s="40"/>
    </row>
    <row r="307" spans="10:11" s="39" customFormat="1">
      <c r="J307" s="40"/>
      <c r="K307" s="40"/>
    </row>
    <row r="308" spans="10:11" s="39" customFormat="1">
      <c r="J308" s="40"/>
      <c r="K308" s="40"/>
    </row>
    <row r="309" spans="10:11" s="39" customFormat="1">
      <c r="J309" s="40"/>
      <c r="K309" s="40"/>
    </row>
    <row r="310" spans="10:11" s="39" customFormat="1">
      <c r="J310" s="40"/>
      <c r="K310" s="40"/>
    </row>
    <row r="311" spans="10:11" s="39" customFormat="1">
      <c r="J311" s="40"/>
      <c r="K311" s="40"/>
    </row>
    <row r="312" spans="10:11" s="39" customFormat="1">
      <c r="J312" s="40"/>
      <c r="K312" s="40"/>
    </row>
    <row r="313" spans="10:11" s="39" customFormat="1">
      <c r="J313" s="40"/>
      <c r="K313" s="40"/>
    </row>
    <row r="314" spans="10:11" s="39" customFormat="1">
      <c r="J314" s="40"/>
      <c r="K314" s="40"/>
    </row>
    <row r="315" spans="10:11" s="39" customFormat="1">
      <c r="J315" s="40"/>
      <c r="K315" s="40"/>
    </row>
    <row r="316" spans="10:11" s="39" customFormat="1">
      <c r="J316" s="40"/>
      <c r="K316" s="40"/>
    </row>
    <row r="317" spans="10:11" s="39" customFormat="1">
      <c r="J317" s="40"/>
      <c r="K317" s="40"/>
    </row>
    <row r="318" spans="10:11" s="39" customFormat="1">
      <c r="J318" s="40"/>
      <c r="K318" s="40"/>
    </row>
    <row r="319" spans="10:11" s="39" customFormat="1">
      <c r="J319" s="40"/>
      <c r="K319" s="40"/>
    </row>
    <row r="320" spans="10:11" s="39" customFormat="1">
      <c r="J320" s="40"/>
      <c r="K320" s="40"/>
    </row>
    <row r="321" spans="10:11" s="39" customFormat="1">
      <c r="J321" s="40"/>
      <c r="K321" s="40"/>
    </row>
    <row r="322" spans="10:11" s="39" customFormat="1">
      <c r="J322" s="40"/>
      <c r="K322" s="40"/>
    </row>
    <row r="323" spans="10:11" s="39" customFormat="1">
      <c r="J323" s="40"/>
      <c r="K323" s="40"/>
    </row>
    <row r="324" spans="10:11" s="39" customFormat="1">
      <c r="J324" s="40"/>
      <c r="K324" s="40"/>
    </row>
    <row r="325" spans="10:11" s="39" customFormat="1">
      <c r="J325" s="40"/>
      <c r="K325" s="40"/>
    </row>
    <row r="326" spans="10:11" s="39" customFormat="1">
      <c r="J326" s="40"/>
      <c r="K326" s="40"/>
    </row>
    <row r="327" spans="10:11" s="39" customFormat="1">
      <c r="J327" s="40"/>
      <c r="K327" s="40"/>
    </row>
    <row r="328" spans="10:11" s="39" customFormat="1">
      <c r="J328" s="40"/>
      <c r="K328" s="40"/>
    </row>
    <row r="329" spans="10:11" s="39" customFormat="1">
      <c r="J329" s="40"/>
      <c r="K329" s="40"/>
    </row>
    <row r="330" spans="10:11" s="39" customFormat="1">
      <c r="J330" s="40"/>
      <c r="K330" s="40"/>
    </row>
    <row r="331" spans="10:11" s="39" customFormat="1">
      <c r="J331" s="40"/>
      <c r="K331" s="40"/>
    </row>
    <row r="332" spans="10:11" s="39" customFormat="1">
      <c r="J332" s="40"/>
      <c r="K332" s="40"/>
    </row>
    <row r="333" spans="10:11" s="39" customFormat="1">
      <c r="J333" s="40"/>
      <c r="K333" s="40"/>
    </row>
    <row r="334" spans="10:11" s="39" customFormat="1">
      <c r="J334" s="40"/>
      <c r="K334" s="40"/>
    </row>
    <row r="335" spans="10:11" s="39" customFormat="1">
      <c r="J335" s="40"/>
      <c r="K335" s="40"/>
    </row>
    <row r="336" spans="10:11" s="39" customFormat="1">
      <c r="J336" s="40"/>
      <c r="K336" s="40"/>
    </row>
    <row r="337" spans="10:11" s="39" customFormat="1">
      <c r="J337" s="40"/>
      <c r="K337" s="40"/>
    </row>
    <row r="338" spans="10:11" s="39" customFormat="1">
      <c r="J338" s="40"/>
      <c r="K338" s="40"/>
    </row>
    <row r="339" spans="10:11" s="39" customFormat="1">
      <c r="J339" s="40"/>
      <c r="K339" s="40"/>
    </row>
    <row r="340" spans="10:11" s="39" customFormat="1">
      <c r="J340" s="40"/>
      <c r="K340" s="40"/>
    </row>
    <row r="341" spans="10:11" s="39" customFormat="1">
      <c r="J341" s="40"/>
      <c r="K341" s="40"/>
    </row>
    <row r="342" spans="10:11" s="39" customFormat="1">
      <c r="J342" s="40"/>
      <c r="K342" s="40"/>
    </row>
    <row r="343" spans="10:11" s="39" customFormat="1">
      <c r="J343" s="40"/>
      <c r="K343" s="40"/>
    </row>
    <row r="344" spans="10:11" s="39" customFormat="1">
      <c r="J344" s="40"/>
      <c r="K344" s="40"/>
    </row>
    <row r="345" spans="10:11" s="39" customFormat="1">
      <c r="J345" s="40"/>
      <c r="K345" s="40"/>
    </row>
    <row r="346" spans="10:11" s="39" customFormat="1">
      <c r="J346" s="40"/>
      <c r="K346" s="40"/>
    </row>
    <row r="347" spans="10:11" s="39" customFormat="1">
      <c r="J347" s="40"/>
      <c r="K347" s="40"/>
    </row>
    <row r="348" spans="10:11" s="39" customFormat="1">
      <c r="J348" s="40"/>
      <c r="K348" s="40"/>
    </row>
    <row r="349" spans="10:11" s="39" customFormat="1">
      <c r="J349" s="40"/>
      <c r="K349" s="40"/>
    </row>
    <row r="350" spans="10:11" s="39" customFormat="1">
      <c r="J350" s="40"/>
      <c r="K350" s="40"/>
    </row>
    <row r="351" spans="10:11" s="39" customFormat="1">
      <c r="J351" s="40"/>
      <c r="K351" s="40"/>
    </row>
    <row r="352" spans="10:11" s="39" customFormat="1">
      <c r="J352" s="40"/>
      <c r="K352" s="40"/>
    </row>
    <row r="353" spans="10:11" s="39" customFormat="1">
      <c r="J353" s="40"/>
      <c r="K353" s="40"/>
    </row>
    <row r="354" spans="10:11" s="39" customFormat="1">
      <c r="J354" s="40"/>
      <c r="K354" s="40"/>
    </row>
    <row r="355" spans="10:11" s="39" customFormat="1">
      <c r="J355" s="40"/>
      <c r="K355" s="40"/>
    </row>
    <row r="356" spans="10:11" s="39" customFormat="1">
      <c r="J356" s="40"/>
      <c r="K356" s="40"/>
    </row>
    <row r="357" spans="10:11" s="39" customFormat="1">
      <c r="J357" s="40"/>
      <c r="K357" s="40"/>
    </row>
    <row r="358" spans="10:11" s="39" customFormat="1">
      <c r="J358" s="40"/>
      <c r="K358" s="40"/>
    </row>
    <row r="359" spans="10:11" s="39" customFormat="1">
      <c r="J359" s="40"/>
      <c r="K359" s="40"/>
    </row>
    <row r="360" spans="10:11" s="39" customFormat="1">
      <c r="J360" s="40"/>
      <c r="K360" s="40"/>
    </row>
    <row r="361" spans="10:11" s="39" customFormat="1">
      <c r="J361" s="40"/>
      <c r="K361" s="40"/>
    </row>
    <row r="362" spans="10:11" s="39" customFormat="1">
      <c r="J362" s="40"/>
      <c r="K362" s="40"/>
    </row>
    <row r="363" spans="10:11" s="39" customFormat="1">
      <c r="J363" s="40"/>
      <c r="K363" s="40"/>
    </row>
    <row r="364" spans="10:11" s="39" customFormat="1">
      <c r="J364" s="40"/>
      <c r="K364" s="40"/>
    </row>
    <row r="365" spans="10:11" s="39" customFormat="1">
      <c r="J365" s="40"/>
      <c r="K365" s="40"/>
    </row>
    <row r="366" spans="10:11" s="39" customFormat="1">
      <c r="J366" s="40"/>
      <c r="K366" s="40"/>
    </row>
    <row r="367" spans="10:11" s="39" customFormat="1">
      <c r="J367" s="40"/>
      <c r="K367" s="40"/>
    </row>
    <row r="368" spans="10:11" s="39" customFormat="1">
      <c r="J368" s="40"/>
      <c r="K368" s="40"/>
    </row>
    <row r="369" spans="10:11" s="39" customFormat="1">
      <c r="J369" s="40"/>
      <c r="K369" s="40"/>
    </row>
    <row r="370" spans="10:11" s="39" customFormat="1">
      <c r="J370" s="40"/>
      <c r="K370" s="40"/>
    </row>
    <row r="371" spans="10:11" s="39" customFormat="1">
      <c r="J371" s="40"/>
      <c r="K371" s="40"/>
    </row>
    <row r="372" spans="10:11" s="39" customFormat="1">
      <c r="J372" s="40"/>
      <c r="K372" s="40"/>
    </row>
    <row r="373" spans="10:11" s="39" customFormat="1">
      <c r="J373" s="40"/>
      <c r="K373" s="40"/>
    </row>
    <row r="374" spans="10:11" s="39" customFormat="1">
      <c r="J374" s="40"/>
      <c r="K374" s="40"/>
    </row>
    <row r="375" spans="10:11" s="39" customFormat="1">
      <c r="J375" s="40"/>
      <c r="K375" s="40"/>
    </row>
    <row r="376" spans="10:11" s="39" customFormat="1">
      <c r="J376" s="40"/>
      <c r="K376" s="40"/>
    </row>
    <row r="377" spans="10:11" s="39" customFormat="1">
      <c r="J377" s="40"/>
      <c r="K377" s="40"/>
    </row>
    <row r="378" spans="10:11" s="39" customFormat="1">
      <c r="J378" s="40"/>
      <c r="K378" s="40"/>
    </row>
    <row r="379" spans="10:11" s="39" customFormat="1">
      <c r="J379" s="40"/>
      <c r="K379" s="40"/>
    </row>
    <row r="380" spans="10:11" s="39" customFormat="1">
      <c r="J380" s="40"/>
      <c r="K380" s="40"/>
    </row>
    <row r="381" spans="10:11" s="39" customFormat="1">
      <c r="J381" s="40"/>
      <c r="K381" s="40"/>
    </row>
  </sheetData>
  <phoneticPr fontId="2"/>
  <pageMargins left="0.78740157480314965" right="0.78740157480314965" top="0.78740157480314965" bottom="0.78740157480314965" header="0.51181102362204722" footer="0.51181102362204722"/>
  <pageSetup paperSize="9" firstPageNumber="8" orientation="landscape" useFirstPageNumber="1" horizontalDpi="4294967292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N95"/>
  <sheetViews>
    <sheetView view="pageBreakPreview" topLeftCell="A46" zoomScale="80" zoomScaleNormal="75" zoomScaleSheetLayoutView="80" workbookViewId="0">
      <selection activeCell="AN97" sqref="AN97"/>
    </sheetView>
  </sheetViews>
  <sheetFormatPr defaultRowHeight="13.2"/>
  <cols>
    <col min="1" max="13" width="9.109375" customWidth="1"/>
    <col min="14" max="15" width="10.109375" customWidth="1"/>
    <col min="16" max="16" width="11.21875" customWidth="1"/>
    <col min="17" max="17" width="11.77734375" hidden="1" customWidth="1"/>
    <col min="18" max="23" width="11.77734375" bestFit="1" customWidth="1"/>
  </cols>
  <sheetData>
    <row r="1" spans="13:40">
      <c r="M1" t="str">
        <f>財政指標!$M$1</f>
        <v>岩舟町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０１(H13）</v>
      </c>
      <c r="AC1" t="str">
        <f>歳入!O3</f>
        <v>０２(H14）</v>
      </c>
      <c r="AD1" t="str">
        <f>歳入!P3</f>
        <v>０３(H15）</v>
      </c>
      <c r="AE1" t="str">
        <f>歳入!Q3</f>
        <v>０４(H16）</v>
      </c>
      <c r="AF1" t="str">
        <f>歳入!R3</f>
        <v>０５(H17）</v>
      </c>
      <c r="AG1" t="str">
        <f>歳入!S3</f>
        <v>０６(H18）</v>
      </c>
      <c r="AH1" t="str">
        <f>歳入!T3</f>
        <v>０７(H19）</v>
      </c>
      <c r="AI1" t="str">
        <f>歳入!U3</f>
        <v>０８(H20）</v>
      </c>
      <c r="AJ1" t="str">
        <f>歳入!V3</f>
        <v>０９(H21）</v>
      </c>
      <c r="AK1" t="str">
        <f>歳入!W3</f>
        <v>１０(H22）</v>
      </c>
      <c r="AL1" t="str">
        <f>歳入!X3</f>
        <v>１１(H23）</v>
      </c>
      <c r="AM1" t="str">
        <f>歳入!Y3</f>
        <v>１２(H24)</v>
      </c>
      <c r="AN1" t="str">
        <f>歳入!Z3</f>
        <v>１３(H25)</v>
      </c>
    </row>
    <row r="2" spans="13:40">
      <c r="P2" t="s">
        <v>140</v>
      </c>
      <c r="Q2" s="45">
        <f>歳入!B4</f>
        <v>0</v>
      </c>
      <c r="R2" s="45">
        <f>歳入!D4</f>
        <v>1793737</v>
      </c>
      <c r="S2" s="45">
        <f>歳入!E4</f>
        <v>1969716</v>
      </c>
      <c r="T2" s="45">
        <f>歳入!F4</f>
        <v>1917489</v>
      </c>
      <c r="U2" s="45">
        <f>歳入!G4</f>
        <v>1841053</v>
      </c>
      <c r="V2" s="45">
        <f>歳入!H4</f>
        <v>1936521</v>
      </c>
      <c r="W2" s="45">
        <f>歳入!I4</f>
        <v>2002937</v>
      </c>
      <c r="X2" s="45">
        <f>歳入!J4</f>
        <v>2089857</v>
      </c>
      <c r="Y2" s="45">
        <f>歳入!K4</f>
        <v>2015807</v>
      </c>
      <c r="Z2" s="45">
        <f>歳入!L4</f>
        <v>2024033</v>
      </c>
      <c r="AA2" s="45">
        <f>歳入!M4</f>
        <v>1967194</v>
      </c>
      <c r="AB2" s="45">
        <f>歳入!N4</f>
        <v>2011830</v>
      </c>
      <c r="AC2" s="45">
        <f>歳入!O4</f>
        <v>1976214</v>
      </c>
      <c r="AD2" s="45">
        <f>歳入!P4</f>
        <v>1869286</v>
      </c>
      <c r="AE2" s="45">
        <f>歳入!Q4</f>
        <v>1905427</v>
      </c>
      <c r="AF2" s="45">
        <f>歳入!R4</f>
        <v>1905746</v>
      </c>
      <c r="AG2" s="45">
        <f>歳入!S4</f>
        <v>1950901</v>
      </c>
      <c r="AH2" s="45">
        <f>歳入!T4</f>
        <v>2170067</v>
      </c>
      <c r="AI2" s="45">
        <f>歳入!U4</f>
        <v>2204537</v>
      </c>
      <c r="AJ2" s="45">
        <f>歳入!V4</f>
        <v>2103500</v>
      </c>
      <c r="AK2" s="45">
        <f>歳入!W4</f>
        <v>2010194</v>
      </c>
      <c r="AL2" s="45">
        <f>歳入!X4</f>
        <v>2047800</v>
      </c>
      <c r="AM2" s="45">
        <f>歳入!Y4</f>
        <v>2030170</v>
      </c>
      <c r="AN2" s="45">
        <f>歳入!Z4</f>
        <v>2039170</v>
      </c>
    </row>
    <row r="3" spans="13:40">
      <c r="P3" s="45" t="s">
        <v>175</v>
      </c>
      <c r="Q3" s="45">
        <f>歳入!B15</f>
        <v>0</v>
      </c>
      <c r="R3" s="45">
        <f>歳入!D15</f>
        <v>1371105</v>
      </c>
      <c r="S3" s="45">
        <f>歳入!E15</f>
        <v>1383511</v>
      </c>
      <c r="T3" s="45">
        <f>歳入!F15</f>
        <v>1402843</v>
      </c>
      <c r="U3" s="45">
        <f>歳入!G15</f>
        <v>1376669</v>
      </c>
      <c r="V3" s="45">
        <f>歳入!H15</f>
        <v>1456559</v>
      </c>
      <c r="W3" s="45">
        <f>歳入!I15</f>
        <v>1499774</v>
      </c>
      <c r="X3" s="45">
        <f>歳入!J15</f>
        <v>1611723</v>
      </c>
      <c r="Y3" s="45">
        <f>歳入!K15</f>
        <v>1683482</v>
      </c>
      <c r="Z3" s="45">
        <f>歳入!L15</f>
        <v>1776704</v>
      </c>
      <c r="AA3" s="45">
        <f>歳入!M15</f>
        <v>1807747</v>
      </c>
      <c r="AB3" s="45">
        <f>歳入!N15</f>
        <v>1646925</v>
      </c>
      <c r="AC3" s="45">
        <f>歳入!O15</f>
        <v>1522755</v>
      </c>
      <c r="AD3" s="45">
        <f>歳入!P15</f>
        <v>1358928</v>
      </c>
      <c r="AE3" s="45">
        <f>歳入!Q15</f>
        <v>1269680</v>
      </c>
      <c r="AF3" s="45">
        <f>歳入!R15</f>
        <v>1323843</v>
      </c>
      <c r="AG3" s="45">
        <f>歳入!S15</f>
        <v>1265269</v>
      </c>
      <c r="AH3" s="45">
        <f>歳入!T15</f>
        <v>1357590</v>
      </c>
      <c r="AI3" s="45">
        <f>歳入!U15</f>
        <v>1444511</v>
      </c>
      <c r="AJ3" s="45">
        <f>歳入!V15</f>
        <v>1519481</v>
      </c>
      <c r="AK3" s="45">
        <f>歳入!W15</f>
        <v>1637944</v>
      </c>
      <c r="AL3" s="45">
        <f>歳入!X15</f>
        <v>1680074</v>
      </c>
      <c r="AM3" s="45">
        <f>歳入!Y15</f>
        <v>1670474</v>
      </c>
      <c r="AN3" s="45">
        <f>歳入!Z15</f>
        <v>1631987</v>
      </c>
    </row>
    <row r="4" spans="13:40">
      <c r="P4" t="s">
        <v>141</v>
      </c>
      <c r="Q4" s="45">
        <f>歳入!B23</f>
        <v>0</v>
      </c>
      <c r="R4" s="45">
        <f>歳入!D23</f>
        <v>131619</v>
      </c>
      <c r="S4" s="45">
        <f>歳入!E23</f>
        <v>167603</v>
      </c>
      <c r="T4" s="45">
        <f>歳入!F23</f>
        <v>171849</v>
      </c>
      <c r="U4" s="45">
        <f>歳入!G23</f>
        <v>135340</v>
      </c>
      <c r="V4" s="45">
        <f>歳入!H23</f>
        <v>153823</v>
      </c>
      <c r="W4" s="45">
        <f>歳入!I23</f>
        <v>212063</v>
      </c>
      <c r="X4" s="45">
        <f>歳入!J23</f>
        <v>180406</v>
      </c>
      <c r="Y4" s="45">
        <f>歳入!K23</f>
        <v>220732</v>
      </c>
      <c r="Z4" s="45">
        <f>歳入!L23</f>
        <v>384860</v>
      </c>
      <c r="AA4" s="45">
        <f>歳入!M23</f>
        <v>166422</v>
      </c>
      <c r="AB4" s="45">
        <f>歳入!N23</f>
        <v>237110</v>
      </c>
      <c r="AC4" s="45">
        <f>歳入!O23</f>
        <v>204545</v>
      </c>
      <c r="AD4" s="45">
        <f>歳入!P23</f>
        <v>263660</v>
      </c>
      <c r="AE4" s="45">
        <f>歳入!Q23</f>
        <v>316346</v>
      </c>
      <c r="AF4" s="45">
        <f>歳入!R23</f>
        <v>297711</v>
      </c>
      <c r="AG4" s="45">
        <f>歳入!S23</f>
        <v>202290</v>
      </c>
      <c r="AH4" s="45">
        <f>歳入!T23</f>
        <v>237440</v>
      </c>
      <c r="AI4" s="45">
        <f>歳入!U23</f>
        <v>329697</v>
      </c>
      <c r="AJ4" s="45">
        <f>歳入!V23</f>
        <v>789133</v>
      </c>
      <c r="AK4" s="45">
        <f>歳入!W23</f>
        <v>597150</v>
      </c>
      <c r="AL4" s="45">
        <f>歳入!X23</f>
        <v>482427</v>
      </c>
      <c r="AM4" s="45">
        <f>歳入!Y23</f>
        <v>438335</v>
      </c>
      <c r="AN4" s="45">
        <f>歳入!Z23</f>
        <v>650851</v>
      </c>
    </row>
    <row r="5" spans="13:40">
      <c r="P5" t="s">
        <v>182</v>
      </c>
      <c r="Q5" s="45">
        <f>歳入!B29</f>
        <v>0</v>
      </c>
      <c r="R5" s="45">
        <f>歳入!D24</f>
        <v>215233</v>
      </c>
      <c r="S5" s="45">
        <f>歳入!E24</f>
        <v>419034</v>
      </c>
      <c r="T5" s="45">
        <f>歳入!F24</f>
        <v>346530</v>
      </c>
      <c r="U5" s="45">
        <f>歳入!G24</f>
        <v>434076</v>
      </c>
      <c r="V5" s="45">
        <f>歳入!H24</f>
        <v>301726</v>
      </c>
      <c r="W5" s="45">
        <f>歳入!I24</f>
        <v>268952</v>
      </c>
      <c r="X5" s="45">
        <f>歳入!J24</f>
        <v>262345</v>
      </c>
      <c r="Y5" s="45">
        <f>歳入!K24</f>
        <v>307816</v>
      </c>
      <c r="Z5" s="45">
        <f>歳入!L24</f>
        <v>282268</v>
      </c>
      <c r="AA5" s="45">
        <f>歳入!M24</f>
        <v>272086</v>
      </c>
      <c r="AB5" s="45">
        <f>歳入!N24</f>
        <v>323961</v>
      </c>
      <c r="AC5" s="45">
        <f>歳入!O24</f>
        <v>234775</v>
      </c>
      <c r="AD5" s="45">
        <f>歳入!P24</f>
        <v>371108</v>
      </c>
      <c r="AE5" s="45">
        <f>歳入!Q24</f>
        <v>433957</v>
      </c>
      <c r="AF5" s="45">
        <f>歳入!R24</f>
        <v>420301</v>
      </c>
      <c r="AG5" s="45">
        <f>歳入!S24</f>
        <v>228323</v>
      </c>
      <c r="AH5" s="45">
        <f>歳入!T24</f>
        <v>274893</v>
      </c>
      <c r="AI5" s="45">
        <f>歳入!U24</f>
        <v>310457</v>
      </c>
      <c r="AJ5" s="45">
        <f>歳入!V24</f>
        <v>311728</v>
      </c>
      <c r="AK5" s="45">
        <f>歳入!W24</f>
        <v>331285</v>
      </c>
      <c r="AL5" s="45">
        <f>歳入!X24</f>
        <v>441071</v>
      </c>
      <c r="AM5" s="45">
        <f>歳入!Y24</f>
        <v>392577</v>
      </c>
      <c r="AN5" s="45">
        <f>歳入!Z24</f>
        <v>313335</v>
      </c>
    </row>
    <row r="6" spans="13:40">
      <c r="P6" t="s">
        <v>142</v>
      </c>
      <c r="Q6" s="45">
        <f>歳入!B30</f>
        <v>0</v>
      </c>
      <c r="R6" s="45">
        <f>歳入!D30</f>
        <v>93838</v>
      </c>
      <c r="S6" s="45">
        <f>歳入!E30</f>
        <v>971462</v>
      </c>
      <c r="T6" s="45">
        <f>歳入!F30</f>
        <v>889900</v>
      </c>
      <c r="U6" s="45">
        <f>歳入!G30</f>
        <v>153100</v>
      </c>
      <c r="V6" s="45">
        <f>歳入!H30</f>
        <v>272700</v>
      </c>
      <c r="W6" s="45">
        <f>歳入!I30</f>
        <v>325500</v>
      </c>
      <c r="X6" s="45">
        <f>歳入!J30</f>
        <v>187600</v>
      </c>
      <c r="Y6" s="45">
        <f>歳入!K30</f>
        <v>332900</v>
      </c>
      <c r="Z6" s="45">
        <f>歳入!L30</f>
        <v>334100</v>
      </c>
      <c r="AA6" s="45">
        <f>歳入!M30</f>
        <v>762800</v>
      </c>
      <c r="AB6" s="45">
        <f>歳入!N30</f>
        <v>1027400</v>
      </c>
      <c r="AC6" s="45">
        <f>歳入!O30</f>
        <v>1210970</v>
      </c>
      <c r="AD6" s="45">
        <f>歳入!P30</f>
        <v>1686400</v>
      </c>
      <c r="AE6" s="45">
        <f>歳入!Q30</f>
        <v>1056300</v>
      </c>
      <c r="AF6" s="45">
        <f>歳入!R30</f>
        <v>793200</v>
      </c>
      <c r="AG6" s="45">
        <f>歳入!S30</f>
        <v>247400</v>
      </c>
      <c r="AH6" s="45">
        <f>歳入!T30</f>
        <v>261833</v>
      </c>
      <c r="AI6" s="45">
        <f>歳入!U30</f>
        <v>207766</v>
      </c>
      <c r="AJ6" s="45">
        <f>歳入!V30</f>
        <v>322600</v>
      </c>
      <c r="AK6" s="45">
        <f>歳入!W30</f>
        <v>475100</v>
      </c>
      <c r="AL6" s="45">
        <f>歳入!X30</f>
        <v>547732</v>
      </c>
      <c r="AM6" s="45">
        <f>歳入!Y30</f>
        <v>396446</v>
      </c>
      <c r="AN6" s="45">
        <f>歳入!Z30</f>
        <v>899786</v>
      </c>
    </row>
    <row r="7" spans="13:40">
      <c r="P7" s="69" t="str">
        <f>歳入!A33</f>
        <v>　 歳 入 合 計</v>
      </c>
      <c r="Q7" s="45">
        <f>歳入!B33</f>
        <v>0</v>
      </c>
      <c r="R7" s="45">
        <f>歳入!D33</f>
        <v>4422074</v>
      </c>
      <c r="S7" s="45">
        <f>歳入!E33</f>
        <v>5790187</v>
      </c>
      <c r="T7" s="45">
        <f>歳入!F33</f>
        <v>5891415</v>
      </c>
      <c r="U7" s="45">
        <f>歳入!G33</f>
        <v>4772435</v>
      </c>
      <c r="V7" s="45">
        <f>歳入!H33</f>
        <v>4924694</v>
      </c>
      <c r="W7" s="45">
        <f>歳入!I33</f>
        <v>5145758</v>
      </c>
      <c r="X7" s="45">
        <f>歳入!J33</f>
        <v>5078612</v>
      </c>
      <c r="Y7" s="45">
        <f>歳入!K33</f>
        <v>5448471</v>
      </c>
      <c r="Z7" s="45">
        <f>歳入!L33</f>
        <v>5729503</v>
      </c>
      <c r="AA7" s="45">
        <f>歳入!M33</f>
        <v>6058916</v>
      </c>
      <c r="AB7" s="45">
        <f>歳入!N33</f>
        <v>6308466</v>
      </c>
      <c r="AC7" s="45">
        <f>歳入!O33</f>
        <v>6243963</v>
      </c>
      <c r="AD7" s="45">
        <f>歳入!P33</f>
        <v>6738847</v>
      </c>
      <c r="AE7" s="45">
        <f>歳入!Q33</f>
        <v>6194071</v>
      </c>
      <c r="AF7" s="45">
        <f>歳入!R33</f>
        <v>5750342</v>
      </c>
      <c r="AG7" s="45">
        <f>歳入!S33</f>
        <v>5103742</v>
      </c>
      <c r="AH7" s="45">
        <f>歳入!T33</f>
        <v>5204321</v>
      </c>
      <c r="AI7" s="45">
        <f>歳入!U33</f>
        <v>5384529</v>
      </c>
      <c r="AJ7" s="45">
        <f>歳入!V33</f>
        <v>6342778</v>
      </c>
      <c r="AK7" s="45">
        <f>歳入!W33</f>
        <v>5994165</v>
      </c>
      <c r="AL7" s="45">
        <f>歳入!X33</f>
        <v>6253118</v>
      </c>
      <c r="AM7" s="45">
        <f>歳入!Y33</f>
        <v>6154101</v>
      </c>
      <c r="AN7" s="45">
        <f>歳入!Z33</f>
        <v>7165233</v>
      </c>
    </row>
    <row r="30" spans="16:40">
      <c r="Q30" t="str">
        <f>税!B3</f>
        <v>８９（元）</v>
      </c>
      <c r="R30" t="str">
        <f>税!D3</f>
        <v>９１（H3）</v>
      </c>
      <c r="S30" t="str">
        <f>税!E3</f>
        <v>９２（H4）</v>
      </c>
      <c r="T30" t="str">
        <f>税!F3</f>
        <v>９３（H5）</v>
      </c>
      <c r="U30" t="str">
        <f>税!G3</f>
        <v>９４（H6）</v>
      </c>
      <c r="V30" t="str">
        <f>税!H3</f>
        <v>９５（H7）</v>
      </c>
      <c r="W30" t="str">
        <f>税!I3</f>
        <v>９６（H8）</v>
      </c>
      <c r="X30" t="str">
        <f>税!J3</f>
        <v>９７（H9）</v>
      </c>
      <c r="Y30" t="str">
        <f>税!K3</f>
        <v>９８(H10)</v>
      </c>
      <c r="Z30" t="str">
        <f>税!L3</f>
        <v>９９(H11)</v>
      </c>
      <c r="AA30" t="str">
        <f>税!M3</f>
        <v>００(H12)</v>
      </c>
      <c r="AB30" t="str">
        <f>税!N3</f>
        <v>０１(H13)</v>
      </c>
      <c r="AC30" t="str">
        <f>税!O3</f>
        <v>０２(H14）</v>
      </c>
      <c r="AD30" t="str">
        <f>税!P3</f>
        <v>０３(H15）</v>
      </c>
      <c r="AE30" t="str">
        <f>税!Q3</f>
        <v>０４(H16）</v>
      </c>
      <c r="AF30" t="str">
        <f>税!R3</f>
        <v>０５(H17）</v>
      </c>
      <c r="AG30" t="str">
        <f>税!S3</f>
        <v>０６(H18）</v>
      </c>
      <c r="AH30" t="str">
        <f>税!T3</f>
        <v>０７(H19）</v>
      </c>
      <c r="AI30" t="str">
        <f>税!U3</f>
        <v>０８(H20）</v>
      </c>
      <c r="AJ30" t="str">
        <f>税!V3</f>
        <v>０９(H21）</v>
      </c>
      <c r="AK30" t="str">
        <f>税!W3</f>
        <v>１０(H22）</v>
      </c>
      <c r="AL30" t="str">
        <f>税!X3</f>
        <v>１１(H23）</v>
      </c>
      <c r="AM30" t="str">
        <f>税!Y3</f>
        <v>１２(H24)</v>
      </c>
      <c r="AN30" t="str">
        <f>税!Z3</f>
        <v>１３(H25)</v>
      </c>
    </row>
    <row r="31" spans="16:40">
      <c r="P31" t="s">
        <v>144</v>
      </c>
      <c r="Q31">
        <f>税!B4</f>
        <v>0</v>
      </c>
      <c r="R31" s="45">
        <f>税!D4</f>
        <v>972719</v>
      </c>
      <c r="S31" s="45">
        <f>税!E4</f>
        <v>1079203</v>
      </c>
      <c r="T31" s="45">
        <f>税!F4</f>
        <v>972563</v>
      </c>
      <c r="U31" s="45">
        <f>税!G4</f>
        <v>775488</v>
      </c>
      <c r="V31" s="45">
        <f>税!H4</f>
        <v>826610</v>
      </c>
      <c r="W31" s="45">
        <f>税!I4</f>
        <v>814441</v>
      </c>
      <c r="X31" s="45">
        <f>税!J4</f>
        <v>906295</v>
      </c>
      <c r="Y31" s="45">
        <f>税!K4</f>
        <v>794682</v>
      </c>
      <c r="Z31" s="45">
        <f>税!L4</f>
        <v>765373</v>
      </c>
      <c r="AA31" s="45">
        <f>税!M4</f>
        <v>745665</v>
      </c>
      <c r="AB31" s="45">
        <f>税!N4</f>
        <v>751372</v>
      </c>
      <c r="AC31" s="45">
        <f>税!O4</f>
        <v>705801</v>
      </c>
      <c r="AD31" s="45">
        <f>税!P4</f>
        <v>651532</v>
      </c>
      <c r="AE31" s="45">
        <f>税!Q4</f>
        <v>650905</v>
      </c>
      <c r="AF31" s="45">
        <f>税!R4</f>
        <v>687927</v>
      </c>
      <c r="AG31" s="45">
        <f>税!S4</f>
        <v>774337</v>
      </c>
      <c r="AH31" s="45">
        <f>税!T4</f>
        <v>966497</v>
      </c>
      <c r="AI31" s="45">
        <f>税!U4</f>
        <v>980243</v>
      </c>
      <c r="AJ31" s="45">
        <f>税!V4</f>
        <v>928396</v>
      </c>
      <c r="AK31" s="45">
        <f>税!W4</f>
        <v>836732</v>
      </c>
      <c r="AL31" s="45">
        <f>税!X4</f>
        <v>850430</v>
      </c>
      <c r="AM31" s="45">
        <f>税!Y4</f>
        <v>887668</v>
      </c>
      <c r="AN31" s="45">
        <f>税!Z4</f>
        <v>888194</v>
      </c>
    </row>
    <row r="32" spans="16:40">
      <c r="P32" t="s">
        <v>145</v>
      </c>
      <c r="Q32">
        <f>税!B9</f>
        <v>0</v>
      </c>
      <c r="R32" s="45">
        <f>税!D9</f>
        <v>685692</v>
      </c>
      <c r="S32" s="45">
        <f>税!E9</f>
        <v>758253</v>
      </c>
      <c r="T32" s="45">
        <f>税!F9</f>
        <v>798587</v>
      </c>
      <c r="U32" s="45">
        <f>税!G9</f>
        <v>920781</v>
      </c>
      <c r="V32" s="45">
        <f>税!H9</f>
        <v>973394</v>
      </c>
      <c r="W32" s="45">
        <f>税!I9</f>
        <v>1058264</v>
      </c>
      <c r="X32" s="45">
        <f>税!J9</f>
        <v>1046711</v>
      </c>
      <c r="Y32" s="45">
        <f>税!K9</f>
        <v>1082166</v>
      </c>
      <c r="Z32" s="45">
        <f>税!L9</f>
        <v>1116384</v>
      </c>
      <c r="AA32" s="45">
        <f>税!M9</f>
        <v>1076293</v>
      </c>
      <c r="AB32" s="45">
        <f>税!N9</f>
        <v>1118456</v>
      </c>
      <c r="AC32" s="45">
        <f>税!O9</f>
        <v>1129900</v>
      </c>
      <c r="AD32" s="45">
        <f>税!P9</f>
        <v>1089730</v>
      </c>
      <c r="AE32" s="45">
        <f>税!Q9</f>
        <v>1125657</v>
      </c>
      <c r="AF32" s="45">
        <f>税!R9</f>
        <v>1092206</v>
      </c>
      <c r="AG32" s="45">
        <f>税!S9</f>
        <v>1048703</v>
      </c>
      <c r="AH32" s="45">
        <f>税!T9</f>
        <v>1074915</v>
      </c>
      <c r="AI32" s="45">
        <f>税!U9</f>
        <v>1099614</v>
      </c>
      <c r="AJ32" s="45">
        <f>税!V9</f>
        <v>1051551</v>
      </c>
      <c r="AK32" s="45">
        <f>税!W9</f>
        <v>1041412</v>
      </c>
      <c r="AL32" s="45">
        <f>税!X9</f>
        <v>1050100</v>
      </c>
      <c r="AM32" s="45">
        <f>税!Y9</f>
        <v>983039</v>
      </c>
      <c r="AN32" s="45">
        <f>税!Z9</f>
        <v>976004</v>
      </c>
    </row>
    <row r="33" spans="13:40">
      <c r="P33" t="s">
        <v>146</v>
      </c>
      <c r="Q33">
        <f>税!B12</f>
        <v>0</v>
      </c>
      <c r="R33" s="45">
        <f>税!D12</f>
        <v>74511</v>
      </c>
      <c r="S33" s="45">
        <f>税!E12</f>
        <v>74199</v>
      </c>
      <c r="T33" s="45">
        <f>税!F12</f>
        <v>79214</v>
      </c>
      <c r="U33" s="45">
        <f>税!G12</f>
        <v>80894</v>
      </c>
      <c r="V33" s="45">
        <f>税!H12</f>
        <v>82608</v>
      </c>
      <c r="W33" s="45">
        <f>税!I12</f>
        <v>79128</v>
      </c>
      <c r="X33" s="45">
        <f>税!J12</f>
        <v>93767</v>
      </c>
      <c r="Y33" s="45">
        <f>税!K12</f>
        <v>93181</v>
      </c>
      <c r="Z33" s="45">
        <f>税!L12</f>
        <v>101364</v>
      </c>
      <c r="AA33" s="45">
        <f>税!M12</f>
        <v>103590</v>
      </c>
      <c r="AB33" s="45">
        <f>税!N12</f>
        <v>104141</v>
      </c>
      <c r="AC33" s="45">
        <f>税!O12</f>
        <v>101786</v>
      </c>
      <c r="AD33" s="45">
        <f>税!P12</f>
        <v>99253</v>
      </c>
      <c r="AE33" s="45">
        <f>税!Q12</f>
        <v>99146</v>
      </c>
      <c r="AF33" s="45">
        <f>税!R12</f>
        <v>94705</v>
      </c>
      <c r="AG33" s="45">
        <f>税!S12</f>
        <v>96128</v>
      </c>
      <c r="AH33" s="45">
        <f>税!T12</f>
        <v>95289</v>
      </c>
      <c r="AI33" s="45">
        <f>税!U12</f>
        <v>90097</v>
      </c>
      <c r="AJ33" s="45">
        <f>税!V12</f>
        <v>87570</v>
      </c>
      <c r="AK33" s="45">
        <f>税!W12</f>
        <v>94991</v>
      </c>
      <c r="AL33" s="45">
        <f>税!X12</f>
        <v>109509</v>
      </c>
      <c r="AM33" s="45">
        <f>税!Y12</f>
        <v>121165</v>
      </c>
      <c r="AN33" s="45">
        <f>税!Z12</f>
        <v>135572</v>
      </c>
    </row>
    <row r="34" spans="13:40">
      <c r="P34" t="s">
        <v>143</v>
      </c>
      <c r="Q34">
        <f>税!B22</f>
        <v>0</v>
      </c>
      <c r="R34" s="45">
        <f>税!D22</f>
        <v>1793737</v>
      </c>
      <c r="S34" s="45">
        <f>税!E22</f>
        <v>1969716</v>
      </c>
      <c r="T34" s="45">
        <f>税!F22</f>
        <v>1917489</v>
      </c>
      <c r="U34" s="45">
        <f>税!G22</f>
        <v>1841053</v>
      </c>
      <c r="V34" s="45">
        <f>税!H22</f>
        <v>1936521</v>
      </c>
      <c r="W34" s="45">
        <f>税!I22</f>
        <v>2002937</v>
      </c>
      <c r="X34" s="45">
        <f>税!J22</f>
        <v>2089857</v>
      </c>
      <c r="Y34" s="45">
        <f>税!K22</f>
        <v>2015807</v>
      </c>
      <c r="Z34" s="45">
        <f>税!L22</f>
        <v>2024033</v>
      </c>
      <c r="AA34" s="45">
        <f>税!M22</f>
        <v>1967194</v>
      </c>
      <c r="AB34" s="45">
        <f>税!N22</f>
        <v>2011830</v>
      </c>
      <c r="AC34" s="45">
        <f>税!O22</f>
        <v>1976214</v>
      </c>
      <c r="AD34" s="45">
        <f>税!P22</f>
        <v>1869286</v>
      </c>
      <c r="AE34" s="45">
        <f>税!Q22</f>
        <v>1905427</v>
      </c>
      <c r="AF34" s="45">
        <f>税!R22</f>
        <v>1905746</v>
      </c>
      <c r="AG34" s="45">
        <f>税!S22</f>
        <v>1950901</v>
      </c>
      <c r="AH34" s="45">
        <f>税!T22</f>
        <v>2170067</v>
      </c>
      <c r="AI34" s="45">
        <f>税!U22</f>
        <v>2204537</v>
      </c>
      <c r="AJ34" s="45">
        <f>税!V22</f>
        <v>2103500</v>
      </c>
      <c r="AK34" s="45">
        <f>税!W22</f>
        <v>2010194</v>
      </c>
      <c r="AL34" s="45">
        <f>税!X22</f>
        <v>2047800</v>
      </c>
      <c r="AM34" s="45">
        <f>税!Y22</f>
        <v>2030170</v>
      </c>
      <c r="AN34" s="45">
        <f>税!Z22</f>
        <v>2039170</v>
      </c>
    </row>
    <row r="39" spans="13:40"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  <c r="AE39" t="str">
        <f>'歳出（性質別）'!Q3</f>
        <v>０４(H16）</v>
      </c>
      <c r="AF39" t="str">
        <f>'歳出（性質別）'!R3</f>
        <v>０５(H17）</v>
      </c>
      <c r="AG39" t="str">
        <f>'歳出（性質別）'!S3</f>
        <v>０６(H18）</v>
      </c>
      <c r="AH39" t="str">
        <f>'歳出（性質別）'!T3</f>
        <v>０７(H19）</v>
      </c>
      <c r="AI39" t="str">
        <f>'歳出（性質別）'!U3</f>
        <v>０８(H20）</v>
      </c>
      <c r="AJ39" t="str">
        <f>'歳出（性質別）'!V3</f>
        <v>０９(H21）</v>
      </c>
      <c r="AK39" t="str">
        <f>'歳出（性質別）'!W3</f>
        <v>１０(H22）</v>
      </c>
      <c r="AL39" t="str">
        <f>'歳出（性質別）'!X3</f>
        <v>１１(H23）</v>
      </c>
      <c r="AM39" t="str">
        <f>'歳出（性質別）'!Y3</f>
        <v>１２(H24)</v>
      </c>
      <c r="AN39" t="str">
        <f>'歳出（性質別）'!Z3</f>
        <v>１３(H25)</v>
      </c>
    </row>
    <row r="40" spans="13:40">
      <c r="M40" s="27" t="str">
        <f>財政指標!$M$1</f>
        <v>岩舟町</v>
      </c>
      <c r="P40" t="s">
        <v>149</v>
      </c>
      <c r="Q40">
        <f>'歳出（性質別）'!B4</f>
        <v>0</v>
      </c>
      <c r="R40" s="45">
        <f>'歳出（性質別）'!D4</f>
        <v>1249444</v>
      </c>
      <c r="S40" s="45">
        <f>'歳出（性質別）'!E4</f>
        <v>1360443</v>
      </c>
      <c r="T40" s="45">
        <f>'歳出（性質別）'!F4</f>
        <v>1398310</v>
      </c>
      <c r="U40" s="45">
        <f>'歳出（性質別）'!G4</f>
        <v>1441854</v>
      </c>
      <c r="V40" s="45">
        <f>'歳出（性質別）'!H4</f>
        <v>1499140</v>
      </c>
      <c r="W40" s="45">
        <f>'歳出（性質別）'!I4</f>
        <v>1557865</v>
      </c>
      <c r="X40" s="45">
        <f>'歳出（性質別）'!J4</f>
        <v>1551109</v>
      </c>
      <c r="Y40" s="45">
        <f>'歳出（性質別）'!K4</f>
        <v>1609490</v>
      </c>
      <c r="Z40" s="45">
        <f>'歳出（性質別）'!L4</f>
        <v>1573885</v>
      </c>
      <c r="AA40" s="45">
        <f>'歳出（性質別）'!M4</f>
        <v>1549937</v>
      </c>
      <c r="AB40" s="45">
        <f>'歳出（性質別）'!N4</f>
        <v>1553403</v>
      </c>
      <c r="AC40" s="45">
        <f>'歳出（性質別）'!O4</f>
        <v>1545374</v>
      </c>
      <c r="AD40" s="45">
        <f>'歳出（性質別）'!P4</f>
        <v>1495873</v>
      </c>
      <c r="AE40" s="45">
        <f>'歳出（性質別）'!Q4</f>
        <v>1523984</v>
      </c>
      <c r="AF40" s="45">
        <f>'歳出（性質別）'!R4</f>
        <v>1413799</v>
      </c>
      <c r="AG40" s="45">
        <f>'歳出（性質別）'!S4</f>
        <v>1418879</v>
      </c>
      <c r="AH40" s="45">
        <f>'歳出（性質別）'!T4</f>
        <v>1467647</v>
      </c>
      <c r="AI40" s="45">
        <f>'歳出（性質別）'!U4</f>
        <v>1393151</v>
      </c>
      <c r="AJ40" s="45">
        <f>'歳出（性質別）'!V4</f>
        <v>1353607</v>
      </c>
      <c r="AK40" s="45">
        <f>'歳出（性質別）'!W4</f>
        <v>1325445</v>
      </c>
      <c r="AL40" s="45">
        <f>'歳出（性質別）'!X4</f>
        <v>1267557</v>
      </c>
      <c r="AM40" s="45">
        <f>'歳出（性質別）'!Y4</f>
        <v>1201218</v>
      </c>
      <c r="AN40" s="45">
        <f>'歳出（性質別）'!Z4</f>
        <v>1128759</v>
      </c>
    </row>
    <row r="41" spans="13:40">
      <c r="P41" t="s">
        <v>150</v>
      </c>
      <c r="Q41">
        <f>'歳出（性質別）'!B6</f>
        <v>0</v>
      </c>
      <c r="R41" s="45">
        <f>'歳出（性質別）'!D6</f>
        <v>100827</v>
      </c>
      <c r="S41" s="45">
        <f>'歳出（性質別）'!E6</f>
        <v>117355</v>
      </c>
      <c r="T41" s="45">
        <f>'歳出（性質別）'!F6</f>
        <v>261942</v>
      </c>
      <c r="U41" s="45">
        <f>'歳出（性質別）'!G6</f>
        <v>268990</v>
      </c>
      <c r="V41" s="45">
        <f>'歳出（性質別）'!H6</f>
        <v>275092</v>
      </c>
      <c r="W41" s="45">
        <f>'歳出（性質別）'!I6</f>
        <v>297607</v>
      </c>
      <c r="X41" s="45">
        <f>'歳出（性質別）'!J6</f>
        <v>310157</v>
      </c>
      <c r="Y41" s="45">
        <f>'歳出（性質別）'!K6</f>
        <v>321994</v>
      </c>
      <c r="Z41" s="45">
        <f>'歳出（性質別）'!L6</f>
        <v>335367</v>
      </c>
      <c r="AA41" s="45">
        <f>'歳出（性質別）'!M6</f>
        <v>268625</v>
      </c>
      <c r="AB41" s="45">
        <f>'歳出（性質別）'!N6</f>
        <v>308565</v>
      </c>
      <c r="AC41" s="45">
        <f>'歳出（性質別）'!O6</f>
        <v>329134</v>
      </c>
      <c r="AD41" s="45">
        <f>'歳出（性質別）'!P6</f>
        <v>497287</v>
      </c>
      <c r="AE41" s="45">
        <f>'歳出（性質別）'!Q6</f>
        <v>557799</v>
      </c>
      <c r="AF41" s="45">
        <f>'歳出（性質別）'!R6</f>
        <v>545776</v>
      </c>
      <c r="AG41" s="45">
        <f>'歳出（性質別）'!S6</f>
        <v>522914</v>
      </c>
      <c r="AH41" s="45">
        <f>'歳出（性質別）'!T6</f>
        <v>566715</v>
      </c>
      <c r="AI41" s="45">
        <f>'歳出（性質別）'!U6</f>
        <v>579586</v>
      </c>
      <c r="AJ41" s="45">
        <f>'歳出（性質別）'!V6</f>
        <v>635627</v>
      </c>
      <c r="AK41" s="45">
        <f>'歳出（性質別）'!W6</f>
        <v>832652</v>
      </c>
      <c r="AL41" s="45">
        <f>'歳出（性質別）'!X6</f>
        <v>861992</v>
      </c>
      <c r="AM41" s="45">
        <f>'歳出（性質別）'!Y6</f>
        <v>830642</v>
      </c>
      <c r="AN41" s="45">
        <f>'歳出（性質別）'!Z6</f>
        <v>807479</v>
      </c>
    </row>
    <row r="42" spans="13:40">
      <c r="P42" t="s">
        <v>151</v>
      </c>
      <c r="Q42">
        <f>'歳出（性質別）'!B7</f>
        <v>0</v>
      </c>
      <c r="R42" s="45">
        <f>'歳出（性質別）'!D7</f>
        <v>357052</v>
      </c>
      <c r="S42" s="45">
        <f>'歳出（性質別）'!E7</f>
        <v>362430</v>
      </c>
      <c r="T42" s="45">
        <f>'歳出（性質別）'!F7</f>
        <v>393144</v>
      </c>
      <c r="U42" s="45">
        <f>'歳出（性質別）'!G7</f>
        <v>423262</v>
      </c>
      <c r="V42" s="45">
        <f>'歳出（性質別）'!H7</f>
        <v>548317</v>
      </c>
      <c r="W42" s="45">
        <f>'歳出（性質別）'!I7</f>
        <v>593446</v>
      </c>
      <c r="X42" s="45">
        <f>'歳出（性質別）'!J7</f>
        <v>600657</v>
      </c>
      <c r="Y42" s="45">
        <f>'歳出（性質別）'!K7</f>
        <v>570923</v>
      </c>
      <c r="Z42" s="45">
        <f>'歳出（性質別）'!L7</f>
        <v>556279</v>
      </c>
      <c r="AA42" s="45">
        <f>'歳出（性質別）'!M7</f>
        <v>540827</v>
      </c>
      <c r="AB42" s="45">
        <f>'歳出（性質別）'!N7</f>
        <v>1055245</v>
      </c>
      <c r="AC42" s="45">
        <f>'歳出（性質別）'!O7</f>
        <v>722924</v>
      </c>
      <c r="AD42" s="45">
        <f>'歳出（性質別）'!P7</f>
        <v>523470</v>
      </c>
      <c r="AE42" s="45">
        <f>'歳出（性質別）'!Q7</f>
        <v>508812</v>
      </c>
      <c r="AF42" s="45">
        <f>'歳出（性質別）'!R7</f>
        <v>554386</v>
      </c>
      <c r="AG42" s="45">
        <f>'歳出（性質別）'!S7</f>
        <v>578163</v>
      </c>
      <c r="AH42" s="45">
        <f>'歳出（性質別）'!T7</f>
        <v>660369</v>
      </c>
      <c r="AI42" s="45">
        <f>'歳出（性質別）'!U7</f>
        <v>669779</v>
      </c>
      <c r="AJ42" s="45">
        <f>'歳出（性質別）'!V7</f>
        <v>673494</v>
      </c>
      <c r="AK42" s="45">
        <f>'歳出（性質別）'!W7</f>
        <v>658232</v>
      </c>
      <c r="AL42" s="45">
        <f>'歳出（性質別）'!X7</f>
        <v>658371</v>
      </c>
      <c r="AM42" s="45">
        <f>'歳出（性質別）'!Y7</f>
        <v>632263</v>
      </c>
      <c r="AN42" s="45">
        <f>'歳出（性質別）'!Z7</f>
        <v>617306</v>
      </c>
    </row>
    <row r="43" spans="13:40">
      <c r="P43" t="s">
        <v>152</v>
      </c>
      <c r="Q43">
        <f>'歳出（性質別）'!B10</f>
        <v>0</v>
      </c>
      <c r="R43" s="45">
        <f>'歳出（性質別）'!D10</f>
        <v>410096</v>
      </c>
      <c r="S43" s="45">
        <f>'歳出（性質別）'!E10</f>
        <v>411897</v>
      </c>
      <c r="T43" s="45">
        <f>'歳出（性質別）'!F10</f>
        <v>413517</v>
      </c>
      <c r="U43" s="45">
        <f>'歳出（性質別）'!G10</f>
        <v>489506</v>
      </c>
      <c r="V43" s="45">
        <f>'歳出（性質別）'!H10</f>
        <v>535344</v>
      </c>
      <c r="W43" s="45">
        <f>'歳出（性質別）'!I10</f>
        <v>543688</v>
      </c>
      <c r="X43" s="45">
        <f>'歳出（性質別）'!J10</f>
        <v>477323</v>
      </c>
      <c r="Y43" s="45">
        <f>'歳出（性質別）'!K10</f>
        <v>504963</v>
      </c>
      <c r="Z43" s="45">
        <f>'歳出（性質別）'!L10</f>
        <v>499634</v>
      </c>
      <c r="AA43" s="45">
        <f>'歳出（性質別）'!M10</f>
        <v>505035</v>
      </c>
      <c r="AB43" s="45">
        <f>'歳出（性質別）'!N10</f>
        <v>593824</v>
      </c>
      <c r="AC43" s="45">
        <f>'歳出（性質別）'!O10</f>
        <v>561537</v>
      </c>
      <c r="AD43" s="45">
        <f>'歳出（性質別）'!P10</f>
        <v>547136</v>
      </c>
      <c r="AE43" s="45">
        <f>'歳出（性質別）'!Q10</f>
        <v>634305</v>
      </c>
      <c r="AF43" s="45">
        <f>'歳出（性質別）'!R10</f>
        <v>548882</v>
      </c>
      <c r="AG43" s="45">
        <f>'歳出（性質別）'!S10</f>
        <v>576450</v>
      </c>
      <c r="AH43" s="45">
        <f>'歳出（性質別）'!T10</f>
        <v>614499</v>
      </c>
      <c r="AI43" s="45">
        <f>'歳出（性質別）'!U10</f>
        <v>603415</v>
      </c>
      <c r="AJ43" s="45">
        <f>'歳出（性質別）'!V10</f>
        <v>615551</v>
      </c>
      <c r="AK43" s="45">
        <f>'歳出（性質別）'!W10</f>
        <v>707378</v>
      </c>
      <c r="AL43" s="45">
        <f>'歳出（性質別）'!X10</f>
        <v>772079</v>
      </c>
      <c r="AM43" s="45">
        <f>'歳出（性質別）'!Y10</f>
        <v>811339</v>
      </c>
      <c r="AN43" s="45">
        <f>'歳出（性質別）'!Z10</f>
        <v>863423</v>
      </c>
    </row>
    <row r="44" spans="13:40">
      <c r="P44" t="s">
        <v>153</v>
      </c>
      <c r="Q44">
        <f>'歳出（性質別）'!B11</f>
        <v>0</v>
      </c>
      <c r="R44" s="45">
        <f>'歳出（性質別）'!D11</f>
        <v>55754</v>
      </c>
      <c r="S44" s="45">
        <f>'歳出（性質別）'!E11</f>
        <v>54884</v>
      </c>
      <c r="T44" s="45">
        <f>'歳出（性質別）'!F11</f>
        <v>59328</v>
      </c>
      <c r="U44" s="45">
        <f>'歳出（性質別）'!G11</f>
        <v>40998</v>
      </c>
      <c r="V44" s="45">
        <f>'歳出（性質別）'!H11</f>
        <v>44954</v>
      </c>
      <c r="W44" s="45">
        <f>'歳出（性質別）'!I11</f>
        <v>35878</v>
      </c>
      <c r="X44" s="45">
        <f>'歳出（性質別）'!J11</f>
        <v>44086</v>
      </c>
      <c r="Y44" s="45">
        <f>'歳出（性質別）'!K11</f>
        <v>53760</v>
      </c>
      <c r="Z44" s="45">
        <f>'歳出（性質別）'!L11</f>
        <v>28716</v>
      </c>
      <c r="AA44" s="45">
        <f>'歳出（性質別）'!M11</f>
        <v>36333</v>
      </c>
      <c r="AB44" s="45">
        <f>'歳出（性質別）'!N11</f>
        <v>38087</v>
      </c>
      <c r="AC44" s="45">
        <f>'歳出（性質別）'!O11</f>
        <v>18196</v>
      </c>
      <c r="AD44" s="45">
        <f>'歳出（性質別）'!P11</f>
        <v>18586</v>
      </c>
      <c r="AE44" s="45">
        <f>'歳出（性質別）'!Q11</f>
        <v>9081</v>
      </c>
      <c r="AF44" s="45">
        <f>'歳出（性質別）'!R11</f>
        <v>52758</v>
      </c>
      <c r="AG44" s="45">
        <f>'歳出（性質別）'!S11</f>
        <v>41751</v>
      </c>
      <c r="AH44" s="45">
        <f>'歳出（性質別）'!T11</f>
        <v>40504</v>
      </c>
      <c r="AI44" s="45">
        <f>'歳出（性質別）'!U11</f>
        <v>48496</v>
      </c>
      <c r="AJ44" s="45">
        <f>'歳出（性質別）'!V11</f>
        <v>70565</v>
      </c>
      <c r="AK44" s="45">
        <f>'歳出（性質別）'!W11</f>
        <v>50920</v>
      </c>
      <c r="AL44" s="45">
        <f>'歳出（性質別）'!X11</f>
        <v>54577</v>
      </c>
      <c r="AM44" s="45">
        <f>'歳出（性質別）'!Y11</f>
        <v>31098</v>
      </c>
      <c r="AN44" s="45">
        <f>'歳出（性質別）'!Z11</f>
        <v>50165</v>
      </c>
    </row>
    <row r="45" spans="13:40">
      <c r="P45" t="s">
        <v>154</v>
      </c>
      <c r="Q45">
        <f>'歳出（性質別）'!B16</f>
        <v>0</v>
      </c>
      <c r="R45" s="45">
        <f>'歳出（性質別）'!D16</f>
        <v>23405</v>
      </c>
      <c r="S45" s="45">
        <f>'歳出（性質別）'!E16</f>
        <v>44012</v>
      </c>
      <c r="T45" s="45">
        <f>'歳出（性質別）'!F16</f>
        <v>40112</v>
      </c>
      <c r="U45" s="45">
        <f>'歳出（性質別）'!G16</f>
        <v>30112</v>
      </c>
      <c r="V45" s="45">
        <f>'歳出（性質別）'!H16</f>
        <v>130168</v>
      </c>
      <c r="W45" s="45">
        <f>'歳出（性質別）'!I16</f>
        <v>30114</v>
      </c>
      <c r="X45" s="45">
        <f>'歳出（性質別）'!J16</f>
        <v>30000</v>
      </c>
      <c r="Y45" s="45">
        <f>'歳出（性質別）'!K16</f>
        <v>30200</v>
      </c>
      <c r="Z45" s="45">
        <f>'歳出（性質別）'!L16</f>
        <v>30200</v>
      </c>
      <c r="AA45" s="45">
        <f>'歳出（性質別）'!M16</f>
        <v>30200</v>
      </c>
      <c r="AB45" s="45">
        <f>'歳出（性質別）'!N16</f>
        <v>35000</v>
      </c>
      <c r="AC45" s="45">
        <f>'歳出（性質別）'!O16</f>
        <v>37000</v>
      </c>
      <c r="AD45" s="45">
        <f>'歳出（性質別）'!P16</f>
        <v>35000</v>
      </c>
      <c r="AE45" s="45">
        <f>'歳出（性質別）'!Q16</f>
        <v>65000</v>
      </c>
      <c r="AF45" s="45">
        <f>'歳出（性質別）'!R16</f>
        <v>65050</v>
      </c>
      <c r="AG45" s="45">
        <f>'歳出（性質別）'!S16</f>
        <v>65050</v>
      </c>
      <c r="AH45" s="45">
        <f>'歳出（性質別）'!T16</f>
        <v>36400</v>
      </c>
      <c r="AI45" s="45">
        <f>'歳出（性質別）'!U16</f>
        <v>57100</v>
      </c>
      <c r="AJ45" s="45">
        <f>'歳出（性質別）'!V16</f>
        <v>111000</v>
      </c>
      <c r="AK45" s="45">
        <f>'歳出（性質別）'!W16</f>
        <v>73000</v>
      </c>
      <c r="AL45" s="45">
        <f>'歳出（性質別）'!X16</f>
        <v>59000</v>
      </c>
      <c r="AM45" s="45">
        <f>'歳出（性質別）'!Y16</f>
        <v>58000</v>
      </c>
      <c r="AN45" s="45">
        <f>'歳出（性質別）'!Z16</f>
        <v>49200</v>
      </c>
    </row>
    <row r="46" spans="13:40">
      <c r="P46" t="s">
        <v>156</v>
      </c>
      <c r="Q46">
        <f>'歳出（性質別）'!B18</f>
        <v>0</v>
      </c>
      <c r="R46" s="45">
        <f>'歳出（性質別）'!D18</f>
        <v>909965</v>
      </c>
      <c r="S46" s="45">
        <f>'歳出（性質別）'!E18</f>
        <v>2194413</v>
      </c>
      <c r="T46" s="45">
        <f>'歳出（性質別）'!F18</f>
        <v>2163252</v>
      </c>
      <c r="U46" s="45">
        <f>'歳出（性質別）'!G18</f>
        <v>893434</v>
      </c>
      <c r="V46" s="45">
        <f>'歳出（性質別）'!H18</f>
        <v>745934</v>
      </c>
      <c r="W46" s="45">
        <f>'歳出（性質別）'!I18</f>
        <v>985652</v>
      </c>
      <c r="X46" s="45">
        <f>'歳出（性質別）'!J18</f>
        <v>844728</v>
      </c>
      <c r="Y46" s="45">
        <f>'歳出（性質別）'!K18</f>
        <v>966355</v>
      </c>
      <c r="Z46" s="45">
        <f>'歳出（性質別）'!L18</f>
        <v>1159998</v>
      </c>
      <c r="AA46" s="45">
        <f>'歳出（性質別）'!M18</f>
        <v>1612240</v>
      </c>
      <c r="AB46" s="45">
        <f>'歳出（性質別）'!N18</f>
        <v>1192879</v>
      </c>
      <c r="AC46" s="45">
        <f>'歳出（性質別）'!O18</f>
        <v>1526100</v>
      </c>
      <c r="AD46" s="45">
        <f>'歳出（性質別）'!P18</f>
        <v>2187825</v>
      </c>
      <c r="AE46" s="45">
        <f>'歳出（性質別）'!Q18</f>
        <v>1477985</v>
      </c>
      <c r="AF46" s="45">
        <f>'歳出（性質別）'!R18</f>
        <v>1127128</v>
      </c>
      <c r="AG46" s="45">
        <f>'歳出（性質別）'!S18</f>
        <v>275773</v>
      </c>
      <c r="AH46" s="45">
        <f>'歳出（性質別）'!T18</f>
        <v>286050</v>
      </c>
      <c r="AI46" s="45">
        <f>'歳出（性質別）'!U18</f>
        <v>262243</v>
      </c>
      <c r="AJ46" s="45">
        <f>'歳出（性質別）'!V18</f>
        <v>596797</v>
      </c>
      <c r="AK46" s="45">
        <f>'歳出（性質別）'!W18</f>
        <v>445762</v>
      </c>
      <c r="AL46" s="45">
        <f>'歳出（性質別）'!X18</f>
        <v>728277</v>
      </c>
      <c r="AM46" s="45">
        <f>'歳出（性質別）'!Y18</f>
        <v>641867</v>
      </c>
      <c r="AN46" s="45">
        <f>'歳出（性質別）'!Z18</f>
        <v>1452290</v>
      </c>
    </row>
    <row r="47" spans="13:40">
      <c r="P47" t="s">
        <v>155</v>
      </c>
      <c r="Q47">
        <f>'歳出（性質別）'!B23</f>
        <v>0</v>
      </c>
      <c r="R47" s="45">
        <f>'歳出（性質別）'!D23</f>
        <v>4314137</v>
      </c>
      <c r="S47" s="45">
        <f>'歳出（性質別）'!E23</f>
        <v>5593084</v>
      </c>
      <c r="T47" s="45">
        <f>'歳出（性質別）'!F23</f>
        <v>5712984</v>
      </c>
      <c r="U47" s="45">
        <f>'歳出（性質別）'!G23</f>
        <v>4608410</v>
      </c>
      <c r="V47" s="45">
        <f>'歳出（性質別）'!H23</f>
        <v>4789689</v>
      </c>
      <c r="W47" s="45">
        <f>'歳出（性質別）'!I23</f>
        <v>4978089</v>
      </c>
      <c r="X47" s="45">
        <f>'歳出（性質別）'!J23</f>
        <v>4892890</v>
      </c>
      <c r="Y47" s="45">
        <f>'歳出（性質別）'!K23</f>
        <v>5153613</v>
      </c>
      <c r="Z47" s="45">
        <f>'歳出（性質別）'!L23</f>
        <v>5433755</v>
      </c>
      <c r="AA47" s="45">
        <f>'歳出（性質別）'!M23</f>
        <v>5749332</v>
      </c>
      <c r="AB47" s="45">
        <f>'歳出（性質別）'!N23</f>
        <v>6030598</v>
      </c>
      <c r="AC47" s="45">
        <f>'歳出（性質別）'!O23</f>
        <v>6010908</v>
      </c>
      <c r="AD47" s="45">
        <f>'歳出（性質別）'!P23</f>
        <v>6485951</v>
      </c>
      <c r="AE47" s="45">
        <f>'歳出（性質別）'!Q23</f>
        <v>5972231</v>
      </c>
      <c r="AF47" s="45">
        <f>'歳出（性質別）'!R23</f>
        <v>5457024</v>
      </c>
      <c r="AG47" s="45">
        <f>'歳出（性質別）'!S23</f>
        <v>4791488</v>
      </c>
      <c r="AH47" s="45">
        <f>'歳出（性質別）'!T23</f>
        <v>4930890</v>
      </c>
      <c r="AI47" s="45">
        <f>'歳出（性質別）'!U23</f>
        <v>4993940</v>
      </c>
      <c r="AJ47" s="45">
        <f>'歳出（性質別）'!V23</f>
        <v>5957263</v>
      </c>
      <c r="AK47" s="45">
        <f>'歳出（性質別）'!W23</f>
        <v>5637073</v>
      </c>
      <c r="AL47" s="45">
        <f>'歳出（性質別）'!X23</f>
        <v>5911253</v>
      </c>
      <c r="AM47" s="45">
        <f>'歳出（性質別）'!Y23</f>
        <v>5801577</v>
      </c>
      <c r="AN47" s="45">
        <f>'歳出（性質別）'!Z23</f>
        <v>6786898</v>
      </c>
    </row>
    <row r="54" spans="16:40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  <c r="AE54" t="str">
        <f>'歳出（目的別）'!Q3</f>
        <v>０４(H16）</v>
      </c>
      <c r="AF54" t="str">
        <f>'歳出（目的別）'!R3</f>
        <v>０５(H17）</v>
      </c>
      <c r="AG54" t="str">
        <f>'歳出（目的別）'!S3</f>
        <v>０６(H18）</v>
      </c>
      <c r="AH54" t="str">
        <f>'歳出（目的別）'!T3</f>
        <v>０７(H19）</v>
      </c>
      <c r="AI54" t="str">
        <f>'歳出（目的別）'!U3</f>
        <v>０８(H20）</v>
      </c>
      <c r="AJ54" t="str">
        <f>'歳出（目的別）'!V3</f>
        <v>０９(H21）</v>
      </c>
      <c r="AK54" t="str">
        <f>'歳出（目的別）'!W3</f>
        <v>１０(H22）</v>
      </c>
      <c r="AL54" t="str">
        <f>'歳出（目的別）'!X3</f>
        <v>１１(H23）</v>
      </c>
      <c r="AM54" t="str">
        <f>'歳出（目的別）'!Y3</f>
        <v>１２(H24)</v>
      </c>
      <c r="AN54" t="str">
        <f>'歳出（目的別）'!Z3</f>
        <v>１３(H25)</v>
      </c>
    </row>
    <row r="55" spans="16:40">
      <c r="P55" t="s">
        <v>157</v>
      </c>
      <c r="Q55">
        <f>'歳出（目的別）'!B5</f>
        <v>0</v>
      </c>
      <c r="R55" s="45">
        <f>'歳出（目的別）'!D5</f>
        <v>998461</v>
      </c>
      <c r="S55" s="45">
        <f>'歳出（目的別）'!E5</f>
        <v>879697</v>
      </c>
      <c r="T55" s="45">
        <f>'歳出（目的別）'!F5</f>
        <v>822796</v>
      </c>
      <c r="U55" s="45">
        <f>'歳出（目的別）'!G5</f>
        <v>991424</v>
      </c>
      <c r="V55" s="45">
        <f>'歳出（目的別）'!H5</f>
        <v>1034165</v>
      </c>
      <c r="W55" s="45">
        <f>'歳出（目的別）'!I5</f>
        <v>982406</v>
      </c>
      <c r="X55" s="45">
        <f>'歳出（目的別）'!J5</f>
        <v>979355</v>
      </c>
      <c r="Y55" s="45">
        <f>'歳出（目的別）'!K5</f>
        <v>1197981</v>
      </c>
      <c r="Z55" s="45">
        <f>'歳出（目的別）'!L5</f>
        <v>1031224</v>
      </c>
      <c r="AA55" s="45">
        <f>'歳出（目的別）'!M5</f>
        <v>980463</v>
      </c>
      <c r="AB55" s="45">
        <f>'歳出（目的別）'!N5</f>
        <v>1060289</v>
      </c>
      <c r="AC55" s="45">
        <f>'歳出（目的別）'!O5</f>
        <v>900900</v>
      </c>
      <c r="AD55" s="45">
        <f>'歳出（目的別）'!P5</f>
        <v>878862</v>
      </c>
      <c r="AE55" s="45">
        <f>'歳出（目的別）'!Q5</f>
        <v>905121</v>
      </c>
      <c r="AF55" s="45">
        <f>'歳出（目的別）'!R5</f>
        <v>752431</v>
      </c>
      <c r="AG55" s="45">
        <f>'歳出（目的別）'!S5</f>
        <v>884488</v>
      </c>
      <c r="AH55" s="45">
        <f>'歳出（目的別）'!T5</f>
        <v>865267</v>
      </c>
      <c r="AI55" s="45">
        <f>'歳出（目的別）'!U5</f>
        <v>863379</v>
      </c>
      <c r="AJ55" s="45">
        <f>'歳出（目的別）'!V5</f>
        <v>1237476</v>
      </c>
      <c r="AK55" s="45">
        <f>'歳出（目的別）'!W5</f>
        <v>1099985</v>
      </c>
      <c r="AL55" s="45">
        <f>'歳出（目的別）'!X5</f>
        <v>903071</v>
      </c>
      <c r="AM55" s="45">
        <f>'歳出（目的別）'!Y5</f>
        <v>863150</v>
      </c>
      <c r="AN55" s="45">
        <f>'歳出（目的別）'!Z5</f>
        <v>1287121</v>
      </c>
    </row>
    <row r="56" spans="16:40">
      <c r="P56" t="s">
        <v>158</v>
      </c>
      <c r="Q56">
        <f>'歳出（目的別）'!B6</f>
        <v>0</v>
      </c>
      <c r="R56" s="45">
        <f>'歳出（目的別）'!D6</f>
        <v>459626</v>
      </c>
      <c r="S56" s="45">
        <f>'歳出（目的別）'!E6</f>
        <v>569019</v>
      </c>
      <c r="T56" s="45">
        <f>'歳出（目的別）'!F6</f>
        <v>738087</v>
      </c>
      <c r="U56" s="45">
        <f>'歳出（目的別）'!G6</f>
        <v>659951</v>
      </c>
      <c r="V56" s="45">
        <f>'歳出（目的別）'!H6</f>
        <v>695901</v>
      </c>
      <c r="W56" s="45">
        <f>'歳出（目的別）'!I6</f>
        <v>766549</v>
      </c>
      <c r="X56" s="45">
        <f>'歳出（目的別）'!J6</f>
        <v>771729</v>
      </c>
      <c r="Y56" s="45">
        <f>'歳出（目的別）'!K6</f>
        <v>844576</v>
      </c>
      <c r="Z56" s="45">
        <f>'歳出（目的別）'!L6</f>
        <v>932670</v>
      </c>
      <c r="AA56" s="45">
        <f>'歳出（目的別）'!M6</f>
        <v>860213</v>
      </c>
      <c r="AB56" s="45">
        <f>'歳出（目的別）'!N6</f>
        <v>914415</v>
      </c>
      <c r="AC56" s="45">
        <f>'歳出（目的別）'!O6</f>
        <v>955153</v>
      </c>
      <c r="AD56" s="45">
        <f>'歳出（目的別）'!P6</f>
        <v>1173858</v>
      </c>
      <c r="AE56" s="45">
        <f>'歳出（目的別）'!Q6</f>
        <v>1315801</v>
      </c>
      <c r="AF56" s="45">
        <f>'歳出（目的別）'!R6</f>
        <v>1289743</v>
      </c>
      <c r="AG56" s="45">
        <f>'歳出（目的別）'!S6</f>
        <v>1267432</v>
      </c>
      <c r="AH56" s="45">
        <f>'歳出（目的別）'!T6</f>
        <v>1364049</v>
      </c>
      <c r="AI56" s="45">
        <f>'歳出（目的別）'!U6</f>
        <v>1377482</v>
      </c>
      <c r="AJ56" s="45">
        <f>'歳出（目的別）'!V6</f>
        <v>1443571</v>
      </c>
      <c r="AK56" s="45">
        <f>'歳出（目的別）'!W6</f>
        <v>1619492</v>
      </c>
      <c r="AL56" s="45">
        <f>'歳出（目的別）'!X6</f>
        <v>1950212</v>
      </c>
      <c r="AM56" s="45">
        <f>'歳出（目的別）'!Y6</f>
        <v>1773697</v>
      </c>
      <c r="AN56" s="45">
        <f>'歳出（目的別）'!Z6</f>
        <v>1762570</v>
      </c>
    </row>
    <row r="57" spans="16:40">
      <c r="P57" t="s">
        <v>159</v>
      </c>
      <c r="Q57">
        <f>'歳出（目的別）'!B7</f>
        <v>0</v>
      </c>
      <c r="R57" s="45">
        <f>'歳出（目的別）'!D7</f>
        <v>320698</v>
      </c>
      <c r="S57" s="45">
        <f>'歳出（目的別）'!E7</f>
        <v>350250</v>
      </c>
      <c r="T57" s="45">
        <f>'歳出（目的別）'!F7</f>
        <v>374517</v>
      </c>
      <c r="U57" s="45">
        <f>'歳出（目的別）'!G7</f>
        <v>360441</v>
      </c>
      <c r="V57" s="45">
        <f>'歳出（目的別）'!H7</f>
        <v>478774</v>
      </c>
      <c r="W57" s="45">
        <f>'歳出（目的別）'!I7</f>
        <v>392692</v>
      </c>
      <c r="X57" s="45">
        <f>'歳出（目的別）'!J7</f>
        <v>388153</v>
      </c>
      <c r="Y57" s="45">
        <f>'歳出（目的別）'!K7</f>
        <v>370913</v>
      </c>
      <c r="Z57" s="45">
        <f>'歳出（目的別）'!L7</f>
        <v>366644</v>
      </c>
      <c r="AA57" s="45">
        <f>'歳出（目的別）'!M7</f>
        <v>369769</v>
      </c>
      <c r="AB57" s="45">
        <f>'歳出（目的別）'!N7</f>
        <v>389461</v>
      </c>
      <c r="AC57" s="45">
        <f>'歳出（目的別）'!O7</f>
        <v>442592</v>
      </c>
      <c r="AD57" s="45">
        <f>'歳出（目的別）'!P7</f>
        <v>415885</v>
      </c>
      <c r="AE57" s="45">
        <f>'歳出（目的別）'!Q7</f>
        <v>396529</v>
      </c>
      <c r="AF57" s="45">
        <f>'歳出（目的別）'!R7</f>
        <v>444023</v>
      </c>
      <c r="AG57" s="45">
        <f>'歳出（目的別）'!S7</f>
        <v>476693</v>
      </c>
      <c r="AH57" s="45">
        <f>'歳出（目的別）'!T7</f>
        <v>447791</v>
      </c>
      <c r="AI57" s="45">
        <f>'歳出（目的別）'!U7</f>
        <v>468327</v>
      </c>
      <c r="AJ57" s="45">
        <f>'歳出（目的別）'!V7</f>
        <v>476326</v>
      </c>
      <c r="AK57" s="45">
        <f>'歳出（目的別）'!W7</f>
        <v>459649</v>
      </c>
      <c r="AL57" s="45">
        <f>'歳出（目的別）'!X7</f>
        <v>492961</v>
      </c>
      <c r="AM57" s="45">
        <f>'歳出（目的別）'!Y7</f>
        <v>471352</v>
      </c>
      <c r="AN57" s="45">
        <f>'歳出（目的別）'!Z7</f>
        <v>446217</v>
      </c>
    </row>
    <row r="58" spans="16:40">
      <c r="P58" t="s">
        <v>173</v>
      </c>
      <c r="Q58">
        <f>'歳出（目的別）'!B9</f>
        <v>0</v>
      </c>
      <c r="R58" s="45">
        <f>'歳出（目的別）'!D9</f>
        <v>348861</v>
      </c>
      <c r="S58" s="45">
        <f>'歳出（目的別）'!E9</f>
        <v>491989</v>
      </c>
      <c r="T58" s="45">
        <f>'歳出（目的別）'!F9</f>
        <v>497185</v>
      </c>
      <c r="U58" s="45">
        <f>'歳出（目的別）'!G9</f>
        <v>650720</v>
      </c>
      <c r="V58" s="45">
        <f>'歳出（目的別）'!H9</f>
        <v>437263</v>
      </c>
      <c r="W58" s="45">
        <f>'歳出（目的別）'!I9</f>
        <v>339646</v>
      </c>
      <c r="X58" s="45">
        <f>'歳出（目的別）'!J9</f>
        <v>360926</v>
      </c>
      <c r="Y58" s="45">
        <f>'歳出（目的別）'!K9</f>
        <v>383084</v>
      </c>
      <c r="Z58" s="45">
        <f>'歳出（目的別）'!L9</f>
        <v>539368</v>
      </c>
      <c r="AA58" s="45">
        <f>'歳出（目的別）'!M9</f>
        <v>397995</v>
      </c>
      <c r="AB58" s="45">
        <f>'歳出（目的別）'!N9</f>
        <v>368643</v>
      </c>
      <c r="AC58" s="45">
        <f>'歳出（目的別）'!O9</f>
        <v>287036</v>
      </c>
      <c r="AD58" s="45">
        <f>'歳出（目的別）'!P9</f>
        <v>362590</v>
      </c>
      <c r="AE58" s="45">
        <f>'歳出（目的別）'!Q9</f>
        <v>388649</v>
      </c>
      <c r="AF58" s="45">
        <f>'歳出（目的別）'!R9</f>
        <v>515929</v>
      </c>
      <c r="AG58" s="45">
        <f>'歳出（目的別）'!S9</f>
        <v>149309</v>
      </c>
      <c r="AH58" s="45">
        <f>'歳出（目的別）'!T9</f>
        <v>141741</v>
      </c>
      <c r="AI58" s="45">
        <f>'歳出（目的別）'!U9</f>
        <v>160606</v>
      </c>
      <c r="AJ58" s="45">
        <f>'歳出（目的別）'!V9</f>
        <v>191239</v>
      </c>
      <c r="AK58" s="45">
        <f>'歳出（目的別）'!W9</f>
        <v>150226</v>
      </c>
      <c r="AL58" s="45">
        <f>'歳出（目的別）'!X9</f>
        <v>168288</v>
      </c>
      <c r="AM58" s="45">
        <f>'歳出（目的別）'!Y9</f>
        <v>241522</v>
      </c>
      <c r="AN58" s="45">
        <f>'歳出（目的別）'!Z9</f>
        <v>155217</v>
      </c>
    </row>
    <row r="59" spans="16:40">
      <c r="P59" t="s">
        <v>160</v>
      </c>
      <c r="Q59">
        <f>'歳出（目的別）'!B10</f>
        <v>0</v>
      </c>
      <c r="R59" s="45">
        <f>'歳出（目的別）'!D10</f>
        <v>55618</v>
      </c>
      <c r="S59" s="45">
        <f>'歳出（目的別）'!E10</f>
        <v>80785</v>
      </c>
      <c r="T59" s="45">
        <f>'歳出（目的別）'!F10</f>
        <v>80177</v>
      </c>
      <c r="U59" s="45">
        <f>'歳出（目的別）'!G10</f>
        <v>74178</v>
      </c>
      <c r="V59" s="45">
        <f>'歳出（目的別）'!H10</f>
        <v>64972</v>
      </c>
      <c r="W59" s="45">
        <f>'歳出（目的別）'!I10</f>
        <v>82208</v>
      </c>
      <c r="X59" s="45">
        <f>'歳出（目的別）'!J10</f>
        <v>80085</v>
      </c>
      <c r="Y59" s="45">
        <f>'歳出（目的別）'!K10</f>
        <v>74810</v>
      </c>
      <c r="Z59" s="45">
        <f>'歳出（目的別）'!L10</f>
        <v>85558</v>
      </c>
      <c r="AA59" s="45">
        <f>'歳出（目的別）'!M10</f>
        <v>78460</v>
      </c>
      <c r="AB59" s="45">
        <f>'歳出（目的別）'!N10</f>
        <v>76482</v>
      </c>
      <c r="AC59" s="45">
        <f>'歳出（目的別）'!O10</f>
        <v>88993</v>
      </c>
      <c r="AD59" s="45">
        <f>'歳出（目的別）'!P10</f>
        <v>75519</v>
      </c>
      <c r="AE59" s="45">
        <f>'歳出（目的別）'!Q10</f>
        <v>112863</v>
      </c>
      <c r="AF59" s="45">
        <f>'歳出（目的別）'!R10</f>
        <v>111342</v>
      </c>
      <c r="AG59" s="45">
        <f>'歳出（目的別）'!S10</f>
        <v>109719</v>
      </c>
      <c r="AH59" s="45">
        <f>'歳出（目的別）'!T10</f>
        <v>76932</v>
      </c>
      <c r="AI59" s="45">
        <f>'歳出（目的別）'!U10</f>
        <v>80691</v>
      </c>
      <c r="AJ59" s="45">
        <f>'歳出（目的別）'!V10</f>
        <v>75325</v>
      </c>
      <c r="AK59" s="45">
        <f>'歳出（目的別）'!W10</f>
        <v>85030</v>
      </c>
      <c r="AL59" s="45">
        <f>'歳出（目的別）'!X10</f>
        <v>81436</v>
      </c>
      <c r="AM59" s="45">
        <f>'歳出（目的別）'!Y10</f>
        <v>84764</v>
      </c>
      <c r="AN59" s="45">
        <f>'歳出（目的別）'!Z10</f>
        <v>82204</v>
      </c>
    </row>
    <row r="60" spans="16:40">
      <c r="P60" t="s">
        <v>161</v>
      </c>
      <c r="Q60">
        <f>'歳出（目的別）'!B11</f>
        <v>0</v>
      </c>
      <c r="R60" s="45">
        <f>'歳出（目的別）'!D11</f>
        <v>691409</v>
      </c>
      <c r="S60" s="45">
        <f>'歳出（目的別）'!E11</f>
        <v>676044</v>
      </c>
      <c r="T60" s="45">
        <f>'歳出（目的別）'!F11</f>
        <v>722040</v>
      </c>
      <c r="U60" s="45">
        <f>'歳出（目的別）'!G11</f>
        <v>522493</v>
      </c>
      <c r="V60" s="45">
        <f>'歳出（目的別）'!H11</f>
        <v>708844</v>
      </c>
      <c r="W60" s="45">
        <f>'歳出（目的別）'!I11</f>
        <v>613258</v>
      </c>
      <c r="X60" s="45">
        <f>'歳出（目的別）'!J11</f>
        <v>817003</v>
      </c>
      <c r="Y60" s="45">
        <f>'歳出（目的別）'!K11</f>
        <v>835844</v>
      </c>
      <c r="Z60" s="45">
        <f>'歳出（目的別）'!L11</f>
        <v>1057567</v>
      </c>
      <c r="AA60" s="45">
        <f>'歳出（目的別）'!M11</f>
        <v>1687998</v>
      </c>
      <c r="AB60" s="45">
        <f>'歳出（目的別）'!N11</f>
        <v>1201513</v>
      </c>
      <c r="AC60" s="45">
        <f>'歳出（目的別）'!O11</f>
        <v>1690733</v>
      </c>
      <c r="AD60" s="45">
        <f>'歳出（目的別）'!P11</f>
        <v>2206998</v>
      </c>
      <c r="AE60" s="45">
        <f>'歳出（目的別）'!Q11</f>
        <v>1306709</v>
      </c>
      <c r="AF60" s="45">
        <f>'歳出（目的別）'!R11</f>
        <v>799160</v>
      </c>
      <c r="AG60" s="45">
        <f>'歳出（目的別）'!S11</f>
        <v>586888</v>
      </c>
      <c r="AH60" s="45">
        <f>'歳出（目的別）'!T11</f>
        <v>613773</v>
      </c>
      <c r="AI60" s="45">
        <f>'歳出（目的別）'!U11</f>
        <v>598033</v>
      </c>
      <c r="AJ60" s="45">
        <f>'歳出（目的別）'!V11</f>
        <v>807971</v>
      </c>
      <c r="AK60" s="45">
        <f>'歳出（目的別）'!W11</f>
        <v>696937</v>
      </c>
      <c r="AL60" s="45">
        <f>'歳出（目的別）'!X11</f>
        <v>663400</v>
      </c>
      <c r="AM60" s="45">
        <f>'歳出（目的別）'!Y11</f>
        <v>659359</v>
      </c>
      <c r="AN60" s="45">
        <f>'歳出（目的別）'!Z11</f>
        <v>802454</v>
      </c>
    </row>
    <row r="61" spans="16:40">
      <c r="P61" t="s">
        <v>162</v>
      </c>
      <c r="Q61">
        <f>'歳出（目的別）'!B13</f>
        <v>0</v>
      </c>
      <c r="R61" s="45">
        <f>'歳出（目的別）'!D13</f>
        <v>744571</v>
      </c>
      <c r="S61" s="45">
        <f>'歳出（目的別）'!E13</f>
        <v>1883577</v>
      </c>
      <c r="T61" s="45">
        <f>'歳出（目的別）'!F13</f>
        <v>1805176</v>
      </c>
      <c r="U61" s="45">
        <f>'歳出（目的別）'!G13</f>
        <v>647090</v>
      </c>
      <c r="V61" s="45">
        <f>'歳出（目的別）'!H13</f>
        <v>539816</v>
      </c>
      <c r="W61" s="45">
        <f>'歳出（目的別）'!I13</f>
        <v>865811</v>
      </c>
      <c r="X61" s="45">
        <f>'歳出（目的別）'!J13</f>
        <v>601287</v>
      </c>
      <c r="Y61" s="45">
        <f>'歳出（目的別）'!K13</f>
        <v>542981</v>
      </c>
      <c r="Z61" s="45">
        <f>'歳出（目的別）'!L13</f>
        <v>532613</v>
      </c>
      <c r="AA61" s="45">
        <f>'歳出（目的別）'!M13</f>
        <v>518116</v>
      </c>
      <c r="AB61" s="45">
        <f>'歳出（目的別）'!N13</f>
        <v>632612</v>
      </c>
      <c r="AC61" s="45">
        <f>'歳出（目的別）'!O13</f>
        <v>564018</v>
      </c>
      <c r="AD61" s="45">
        <f>'歳出（目的別）'!P13</f>
        <v>559479</v>
      </c>
      <c r="AE61" s="45">
        <f>'歳出（目的別）'!Q13</f>
        <v>733300</v>
      </c>
      <c r="AF61" s="45">
        <f>'歳出（目的別）'!R13</f>
        <v>719870</v>
      </c>
      <c r="AG61" s="45">
        <f>'歳出（目的別）'!S13</f>
        <v>449295</v>
      </c>
      <c r="AH61" s="45">
        <f>'歳出（目的別）'!T13</f>
        <v>453315</v>
      </c>
      <c r="AI61" s="45">
        <f>'歳出（目的別）'!U13</f>
        <v>454584</v>
      </c>
      <c r="AJ61" s="45">
        <f>'歳出（目的別）'!V13</f>
        <v>724658</v>
      </c>
      <c r="AK61" s="45">
        <f>'歳出（目的別）'!W13</f>
        <v>539928</v>
      </c>
      <c r="AL61" s="45">
        <f>'歳出（目的別）'!X13</f>
        <v>617589</v>
      </c>
      <c r="AM61" s="45">
        <f>'歳出（目的別）'!Y13</f>
        <v>672434</v>
      </c>
      <c r="AN61" s="45">
        <f>'歳出（目的別）'!Z13</f>
        <v>1207231</v>
      </c>
    </row>
    <row r="62" spans="16:40">
      <c r="P62" t="s">
        <v>163</v>
      </c>
      <c r="Q62">
        <f>'歳出（目的別）'!B15</f>
        <v>0</v>
      </c>
      <c r="R62" s="45">
        <f>'歳出（目的別）'!D15</f>
        <v>357106</v>
      </c>
      <c r="S62" s="45">
        <f>'歳出（目的別）'!E15</f>
        <v>362455</v>
      </c>
      <c r="T62" s="45">
        <f>'歳出（目的別）'!F15</f>
        <v>393887</v>
      </c>
      <c r="U62" s="45">
        <f>'歳出（目的別）'!G15</f>
        <v>423272</v>
      </c>
      <c r="V62" s="45">
        <f>'歳出（目的別）'!H15</f>
        <v>548324</v>
      </c>
      <c r="W62" s="45">
        <f>'歳出（目的別）'!I15</f>
        <v>593453</v>
      </c>
      <c r="X62" s="45">
        <f>'歳出（目的別）'!J15</f>
        <v>600972</v>
      </c>
      <c r="Y62" s="45">
        <f>'歳出（目的別）'!K15</f>
        <v>570923</v>
      </c>
      <c r="Z62" s="45">
        <f>'歳出（目的別）'!L15</f>
        <v>556329</v>
      </c>
      <c r="AA62" s="45">
        <f>'歳出（目的別）'!M15</f>
        <v>540827</v>
      </c>
      <c r="AB62" s="45">
        <f>'歳出（目的別）'!N15</f>
        <v>1055245</v>
      </c>
      <c r="AC62" s="45">
        <f>'歳出（目的別）'!O15</f>
        <v>722949</v>
      </c>
      <c r="AD62" s="45">
        <f>'歳出（目的別）'!P15</f>
        <v>523497</v>
      </c>
      <c r="AE62" s="45">
        <f>'歳出（目的別）'!Q15</f>
        <v>508828</v>
      </c>
      <c r="AF62" s="45">
        <f>'歳出（目的別）'!R15</f>
        <v>554412</v>
      </c>
      <c r="AG62" s="45">
        <f>'歳出（目的別）'!S15</f>
        <v>578188</v>
      </c>
      <c r="AH62" s="45">
        <f>'歳出（目的別）'!T15</f>
        <v>660394</v>
      </c>
      <c r="AI62" s="45">
        <f>'歳出（目的別）'!U15</f>
        <v>669804</v>
      </c>
      <c r="AJ62" s="45">
        <f>'歳出（目的別）'!V15</f>
        <v>673518</v>
      </c>
      <c r="AK62" s="45">
        <f>'歳出（目的別）'!W15</f>
        <v>658256</v>
      </c>
      <c r="AL62" s="45">
        <f>'歳出（目的別）'!X15</f>
        <v>658394</v>
      </c>
      <c r="AM62" s="45">
        <f>'歳出（目的別）'!Y15</f>
        <v>632285</v>
      </c>
      <c r="AN62" s="45">
        <f>'歳出（目的別）'!Z15</f>
        <v>617328</v>
      </c>
    </row>
    <row r="63" spans="16:40">
      <c r="P63" t="s">
        <v>164</v>
      </c>
      <c r="Q63">
        <f>'歳出（目的別）'!B19</f>
        <v>0</v>
      </c>
      <c r="R63" s="45">
        <f>'歳出（目的別）'!D19</f>
        <v>4314137</v>
      </c>
      <c r="S63" s="45">
        <f>'歳出（目的別）'!E19</f>
        <v>5593084</v>
      </c>
      <c r="T63" s="45">
        <f>'歳出（目的別）'!F19</f>
        <v>5712984</v>
      </c>
      <c r="U63" s="45">
        <f>'歳出（目的別）'!G19</f>
        <v>4608410</v>
      </c>
      <c r="V63" s="45">
        <f>'歳出（目的別）'!H19</f>
        <v>4789360</v>
      </c>
      <c r="W63" s="45">
        <f>'歳出（目的別）'!I19</f>
        <v>4978089</v>
      </c>
      <c r="X63" s="45">
        <f>'歳出（目的別）'!J19</f>
        <v>4893190</v>
      </c>
      <c r="Y63" s="45">
        <f>'歳出（目的別）'!K19</f>
        <v>5153613</v>
      </c>
      <c r="Z63" s="45">
        <f>'歳出（目的別）'!L19</f>
        <v>5433755</v>
      </c>
      <c r="AA63" s="45">
        <f>'歳出（目的別）'!M19</f>
        <v>5749332</v>
      </c>
      <c r="AB63" s="45">
        <f>'歳出（目的別）'!N19</f>
        <v>6030598</v>
      </c>
      <c r="AC63" s="45">
        <f>'歳出（目的別）'!O19</f>
        <v>6010908</v>
      </c>
      <c r="AD63" s="45">
        <f>'歳出（目的別）'!P19</f>
        <v>6485951</v>
      </c>
      <c r="AE63" s="45">
        <f>'歳出（目的別）'!Q19</f>
        <v>5972231</v>
      </c>
      <c r="AF63" s="45">
        <f>'歳出（目的別）'!R19</f>
        <v>5457024</v>
      </c>
      <c r="AG63" s="45">
        <f>'歳出（目的別）'!S19</f>
        <v>4791488</v>
      </c>
      <c r="AH63" s="45">
        <f>'歳出（目的別）'!T19</f>
        <v>4930890</v>
      </c>
      <c r="AI63" s="45">
        <f>'歳出（目的別）'!U19</f>
        <v>4993940</v>
      </c>
      <c r="AJ63" s="45">
        <f>'歳出（目的別）'!V19</f>
        <v>5957263</v>
      </c>
      <c r="AK63" s="45">
        <f>'歳出（目的別）'!W19</f>
        <v>5637073</v>
      </c>
      <c r="AL63" s="45">
        <f>'歳出（目的別）'!X19</f>
        <v>5911253</v>
      </c>
      <c r="AM63" s="45">
        <f>'歳出（目的別）'!Y19</f>
        <v>5801577</v>
      </c>
      <c r="AN63" s="45">
        <f>'歳出（目的別）'!Z19</f>
        <v>6786898</v>
      </c>
    </row>
    <row r="77" spans="13:40">
      <c r="M77" t="str">
        <f>財政指標!$M$1</f>
        <v>岩舟町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  <c r="AE77" t="str">
        <f>'歳出（性質別）'!Q3</f>
        <v>０４(H16）</v>
      </c>
      <c r="AF77" t="str">
        <f>'歳出（性質別）'!R3</f>
        <v>０５(H17）</v>
      </c>
      <c r="AG77" t="str">
        <f>'歳出（性質別）'!S3</f>
        <v>０６(H18）</v>
      </c>
      <c r="AH77" t="str">
        <f>'歳出（性質別）'!T3</f>
        <v>０７(H19）</v>
      </c>
      <c r="AI77" t="str">
        <f>'歳出（性質別）'!U3</f>
        <v>０８(H20）</v>
      </c>
      <c r="AJ77" t="str">
        <f>'歳出（性質別）'!V3</f>
        <v>０９(H21）</v>
      </c>
      <c r="AK77" t="str">
        <f>'歳出（性質別）'!W3</f>
        <v>１０(H22）</v>
      </c>
      <c r="AL77" t="str">
        <f>'歳出（性質別）'!X3</f>
        <v>１１(H23）</v>
      </c>
      <c r="AM77" t="str">
        <f>'歳出（性質別）'!Y3</f>
        <v>１２(H24)</v>
      </c>
      <c r="AN77" t="str">
        <f>'歳出（性質別）'!Z3</f>
        <v>１３(H25)</v>
      </c>
    </row>
    <row r="78" spans="13:40">
      <c r="P78" t="s">
        <v>165</v>
      </c>
      <c r="Q78">
        <f>'歳出（性質別）'!B19</f>
        <v>0</v>
      </c>
      <c r="R78" s="45">
        <f>'歳出（性質別）'!D19</f>
        <v>88659</v>
      </c>
      <c r="S78" s="45">
        <f>'歳出（性質別）'!E19</f>
        <v>291216</v>
      </c>
      <c r="T78" s="45">
        <f>'歳出（性質別）'!F19</f>
        <v>154337</v>
      </c>
      <c r="U78" s="45">
        <f>'歳出（性質別）'!G19</f>
        <v>270988</v>
      </c>
      <c r="V78" s="45">
        <f>'歳出（性質別）'!H19</f>
        <v>92624</v>
      </c>
      <c r="W78" s="45">
        <f>'歳出（性質別）'!I19</f>
        <v>154709</v>
      </c>
      <c r="X78" s="45">
        <f>'歳出（性質別）'!J19</f>
        <v>80326</v>
      </c>
      <c r="Y78" s="45">
        <f>'歳出（性質別）'!K19</f>
        <v>38395</v>
      </c>
      <c r="Z78" s="45">
        <f>'歳出（性質別）'!L19</f>
        <v>34909</v>
      </c>
      <c r="AA78" s="45">
        <f>'歳出（性質別）'!M19</f>
        <v>109735</v>
      </c>
      <c r="AB78" s="45">
        <f>'歳出（性質別）'!N19</f>
        <v>137747</v>
      </c>
      <c r="AC78" s="45">
        <f>'歳出（性質別）'!O19</f>
        <v>28944</v>
      </c>
      <c r="AD78" s="45">
        <f>'歳出（性質別）'!P19</f>
        <v>164744</v>
      </c>
      <c r="AE78" s="45">
        <f>'歳出（性質別）'!Q19</f>
        <v>353104</v>
      </c>
      <c r="AF78" s="45">
        <f>'歳出（性質別）'!R19</f>
        <v>537089</v>
      </c>
      <c r="AG78" s="45">
        <f>'歳出（性質別）'!S19</f>
        <v>23640</v>
      </c>
      <c r="AH78" s="45">
        <f>'歳出（性質別）'!T19</f>
        <v>10182</v>
      </c>
      <c r="AI78" s="45">
        <f>'歳出（性質別）'!U19</f>
        <v>17224</v>
      </c>
      <c r="AJ78" s="45">
        <f>'歳出（性質別）'!V19</f>
        <v>132874</v>
      </c>
      <c r="AK78" s="45">
        <f>'歳出（性質別）'!W19</f>
        <v>71728</v>
      </c>
      <c r="AL78" s="45">
        <f>'歳出（性質別）'!X19</f>
        <v>178440</v>
      </c>
      <c r="AM78" s="45">
        <f>'歳出（性質別）'!Y19</f>
        <v>121527</v>
      </c>
      <c r="AN78" s="45">
        <f>'歳出（性質別）'!Z19</f>
        <v>200454</v>
      </c>
    </row>
    <row r="79" spans="13:40">
      <c r="M79" s="27" t="str">
        <f>財政指標!$M$1</f>
        <v>岩舟町</v>
      </c>
      <c r="P79" t="s">
        <v>166</v>
      </c>
      <c r="Q79">
        <f>'歳出（性質別）'!B20</f>
        <v>0</v>
      </c>
      <c r="R79" s="45">
        <f>'歳出（性質別）'!D20</f>
        <v>761761</v>
      </c>
      <c r="S79" s="45">
        <f>'歳出（性質別）'!E20</f>
        <v>1823528</v>
      </c>
      <c r="T79" s="45">
        <f>'歳出（性質別）'!F20</f>
        <v>1919433</v>
      </c>
      <c r="U79" s="45">
        <f>'歳出（性質別）'!G20</f>
        <v>566249</v>
      </c>
      <c r="V79" s="45">
        <f>'歳出（性質別）'!H20</f>
        <v>603659</v>
      </c>
      <c r="W79" s="45">
        <f>'歳出（性質別）'!I20</f>
        <v>795984</v>
      </c>
      <c r="X79" s="45">
        <f>'歳出（性質別）'!J20</f>
        <v>717721</v>
      </c>
      <c r="Y79" s="45">
        <f>'歳出（性質別）'!K20</f>
        <v>901348</v>
      </c>
      <c r="Z79" s="45">
        <f>'歳出（性質別）'!L20</f>
        <v>1017426</v>
      </c>
      <c r="AA79" s="45">
        <f>'歳出（性質別）'!M20</f>
        <v>1466892</v>
      </c>
      <c r="AB79" s="45">
        <f>'歳出（性質別）'!N20</f>
        <v>1045934</v>
      </c>
      <c r="AC79" s="45">
        <f>'歳出（性質別）'!O20</f>
        <v>1491438</v>
      </c>
      <c r="AD79" s="45">
        <f>'歳出（性質別）'!P20</f>
        <v>2023081</v>
      </c>
      <c r="AE79" s="45">
        <f>'歳出（性質別）'!Q20</f>
        <v>1124881</v>
      </c>
      <c r="AF79" s="45">
        <f>'歳出（性質別）'!R20</f>
        <v>590039</v>
      </c>
      <c r="AG79" s="45">
        <f>'歳出（性質別）'!S20</f>
        <v>252133</v>
      </c>
      <c r="AH79" s="45">
        <f>'歳出（性質別）'!T20</f>
        <v>273997</v>
      </c>
      <c r="AI79" s="45">
        <f>'歳出（性質別）'!U20</f>
        <v>245019</v>
      </c>
      <c r="AJ79" s="45">
        <f>'歳出（性質別）'!V20</f>
        <v>463923</v>
      </c>
      <c r="AK79" s="45">
        <f>'歳出（性質別）'!W20</f>
        <v>367230</v>
      </c>
      <c r="AL79" s="45">
        <f>'歳出（性質別）'!X20</f>
        <v>535746</v>
      </c>
      <c r="AM79" s="45">
        <f>'歳出（性質別）'!Y20</f>
        <v>478311</v>
      </c>
      <c r="AN79" s="45">
        <f>'歳出（性質別）'!Z20</f>
        <v>1251462</v>
      </c>
    </row>
    <row r="93" spans="16:40">
      <c r="Q93" t="str">
        <f>財政指標!C3</f>
        <v>８９（元）</v>
      </c>
      <c r="R93" t="str">
        <f>財政指標!E3</f>
        <v>９１（H3）</v>
      </c>
      <c r="S93" t="str">
        <f>財政指標!F3</f>
        <v>９２（H4）</v>
      </c>
      <c r="T93" t="str">
        <f>財政指標!G3</f>
        <v>９３（H5）</v>
      </c>
      <c r="U93" t="str">
        <f>財政指標!H3</f>
        <v>９４（H6）</v>
      </c>
      <c r="V93" t="str">
        <f>財政指標!I3</f>
        <v>９５（H7）</v>
      </c>
      <c r="W93" t="str">
        <f>財政指標!J3</f>
        <v>９６（H8）</v>
      </c>
      <c r="X93" t="str">
        <f>財政指標!K3</f>
        <v>９７（H9）</v>
      </c>
      <c r="Y93" t="str">
        <f>財政指標!L3</f>
        <v>９８(H10)</v>
      </c>
      <c r="Z93" t="str">
        <f>財政指標!M3</f>
        <v>９９(H11)</v>
      </c>
      <c r="AA93" t="str">
        <f>財政指標!N3</f>
        <v>００(H12)</v>
      </c>
      <c r="AB93" t="str">
        <f>財政指標!O3</f>
        <v>０１(H13)</v>
      </c>
      <c r="AC93" t="str">
        <f>財政指標!P3</f>
        <v>０２(H14)</v>
      </c>
      <c r="AD93" t="str">
        <f>財政指標!Q3</f>
        <v>０３(H15)</v>
      </c>
      <c r="AE93" t="str">
        <f>財政指標!R3</f>
        <v>０４(H16)</v>
      </c>
      <c r="AF93" t="str">
        <f>財政指標!S3</f>
        <v>０５(H17)</v>
      </c>
      <c r="AG93" t="str">
        <f>財政指標!T3</f>
        <v>０６(H18)</v>
      </c>
      <c r="AH93" t="str">
        <f>財政指標!U3</f>
        <v>０７(H19)</v>
      </c>
      <c r="AI93" t="str">
        <f>財政指標!V3</f>
        <v>０８(H20)</v>
      </c>
      <c r="AJ93" t="str">
        <f>財政指標!W3</f>
        <v>０９(H21)</v>
      </c>
      <c r="AK93" t="str">
        <f>財政指標!X3</f>
        <v>１０(H22)</v>
      </c>
      <c r="AL93" t="str">
        <f>財政指標!Y3</f>
        <v>１１(H23)</v>
      </c>
      <c r="AM93" t="str">
        <f>財政指標!Z3</f>
        <v>１２(H24)</v>
      </c>
      <c r="AN93" t="str">
        <f>財政指標!AA3</f>
        <v>１３(H25)</v>
      </c>
    </row>
    <row r="94" spans="16:40">
      <c r="P94" t="s">
        <v>147</v>
      </c>
      <c r="Q94">
        <f>財政指標!C6</f>
        <v>0</v>
      </c>
      <c r="R94" s="45">
        <f>財政指標!E6</f>
        <v>4314137</v>
      </c>
      <c r="S94" s="45">
        <f>財政指標!F6</f>
        <v>5593084</v>
      </c>
      <c r="T94" s="45">
        <f>財政指標!G6</f>
        <v>5712984</v>
      </c>
      <c r="U94" s="45">
        <f>財政指標!H6</f>
        <v>4608410</v>
      </c>
      <c r="V94" s="45">
        <f>財政指標!I6</f>
        <v>4789689</v>
      </c>
      <c r="W94" s="45">
        <f>財政指標!J6</f>
        <v>4978089</v>
      </c>
      <c r="X94" s="45">
        <f>財政指標!K6</f>
        <v>4893190</v>
      </c>
      <c r="Y94" s="45">
        <f>財政指標!L6</f>
        <v>5153613</v>
      </c>
      <c r="Z94" s="45">
        <f>財政指標!M6</f>
        <v>5433755</v>
      </c>
      <c r="AA94" s="45">
        <f>財政指標!N6</f>
        <v>5749332</v>
      </c>
      <c r="AB94" s="45">
        <f>財政指標!O6</f>
        <v>6030598</v>
      </c>
      <c r="AC94" s="45">
        <f>財政指標!P6</f>
        <v>6010908</v>
      </c>
      <c r="AD94" s="45">
        <f>財政指標!Q6</f>
        <v>6485951</v>
      </c>
      <c r="AE94" s="45">
        <f>財政指標!R6</f>
        <v>5972231</v>
      </c>
      <c r="AF94" s="45">
        <f>財政指標!S6</f>
        <v>5457024</v>
      </c>
      <c r="AG94" s="45">
        <f>財政指標!T6</f>
        <v>4791488</v>
      </c>
      <c r="AH94" s="45">
        <f>財政指標!U6</f>
        <v>4930890</v>
      </c>
      <c r="AI94" s="45">
        <f>財政指標!V6</f>
        <v>4993940</v>
      </c>
      <c r="AJ94" s="45">
        <f>財政指標!W6</f>
        <v>5957263</v>
      </c>
      <c r="AK94" s="45">
        <f>財政指標!X6</f>
        <v>5637073</v>
      </c>
      <c r="AL94" s="45">
        <f>財政指標!Y6</f>
        <v>5911253</v>
      </c>
      <c r="AM94" s="45">
        <f>財政指標!Z6</f>
        <v>5801577</v>
      </c>
      <c r="AN94" s="45">
        <f>財政指標!AA6</f>
        <v>6786898</v>
      </c>
    </row>
    <row r="95" spans="16:40">
      <c r="P95" t="s">
        <v>148</v>
      </c>
      <c r="Q95">
        <f>財政指標!B31</f>
        <v>0</v>
      </c>
      <c r="R95" s="45">
        <f>財政指標!E31</f>
        <v>2586619</v>
      </c>
      <c r="S95" s="45">
        <f>財政指標!F31</f>
        <v>3346427</v>
      </c>
      <c r="T95" s="45">
        <f>財政指標!G31</f>
        <v>4022090</v>
      </c>
      <c r="U95" s="45">
        <f>財政指標!H31</f>
        <v>3952462</v>
      </c>
      <c r="V95" s="45">
        <f>財政指標!I31</f>
        <v>3870201</v>
      </c>
      <c r="W95" s="45">
        <f>財政指標!J31</f>
        <v>3784403</v>
      </c>
      <c r="X95" s="45">
        <f>財政指標!K31</f>
        <v>3540630</v>
      </c>
      <c r="Y95" s="45">
        <f>財政指標!L31</f>
        <v>3454907</v>
      </c>
      <c r="Z95" s="45">
        <f>財政指標!M31</f>
        <v>3369258</v>
      </c>
      <c r="AA95" s="45">
        <f>財政指標!N31</f>
        <v>3714251</v>
      </c>
      <c r="AB95" s="45">
        <f>財政指標!O31</f>
        <v>3798514</v>
      </c>
      <c r="AC95" s="45">
        <f>財政指標!P31</f>
        <v>4385002</v>
      </c>
      <c r="AD95" s="45">
        <f>財政指標!Q31</f>
        <v>5636620</v>
      </c>
      <c r="AE95" s="45">
        <f>財政指標!R31</f>
        <v>6275006</v>
      </c>
      <c r="AF95" s="45">
        <f>財政指標!S31</f>
        <v>6604511</v>
      </c>
      <c r="AG95" s="45">
        <f>財政指標!T31</f>
        <v>6365540</v>
      </c>
      <c r="AH95" s="45">
        <f>財政指標!U31</f>
        <v>6053192</v>
      </c>
      <c r="AI95" s="45">
        <f>財政指標!V31</f>
        <v>5670025</v>
      </c>
      <c r="AJ95" s="45">
        <f>財政指標!W31</f>
        <v>5392575</v>
      </c>
      <c r="AK95" s="45">
        <f>財政指標!X31</f>
        <v>5278061</v>
      </c>
      <c r="AL95" s="45">
        <f>財政指標!Y31</f>
        <v>5232902</v>
      </c>
      <c r="AM95" s="45">
        <f>財政指標!Z31</f>
        <v>5057864</v>
      </c>
      <c r="AN95" s="45">
        <f>財政指標!AA31</f>
        <v>5395959</v>
      </c>
    </row>
  </sheetData>
  <phoneticPr fontId="2"/>
  <pageMargins left="0.78740157480314965" right="0.78740157480314965" top="0.78740157480314965" bottom="0.72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税!Print_Area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2011-08-29T04:43:06Z</cp:lastPrinted>
  <dcterms:created xsi:type="dcterms:W3CDTF">2002-01-04T12:12:41Z</dcterms:created>
  <dcterms:modified xsi:type="dcterms:W3CDTF">2017-05-13T21:19:15Z</dcterms:modified>
</cp:coreProperties>
</file>